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stateofalaska-my.sharepoint.com/personal/rachel_spencer_alaska_gov/Documents/Documents/"/>
    </mc:Choice>
  </mc:AlternateContent>
  <xr:revisionPtr revIDLastSave="117" documentId="8_{3B05A682-BCB8-46FA-87F6-52B61DBD340D}" xr6:coauthVersionLast="47" xr6:coauthVersionMax="47" xr10:uidLastSave="{0D771EA0-3738-41CF-917C-80CCCEA0BF72}"/>
  <bookViews>
    <workbookView xWindow="-108" yWindow="-108" windowWidth="23256" windowHeight="12456" xr2:uid="{A882A23E-5D12-4544-9BAD-1B97EA163804}"/>
  </bookViews>
  <sheets>
    <sheet name="EditCheckWS" sheetId="1" r:id="rId1"/>
    <sheet name="_tbl" sheetId="2" r:id="rId2"/>
  </sheets>
  <definedNames>
    <definedName name="_af">EditCheckWS!$B$1</definedName>
    <definedName name="_afNo">EditCheckWS!$T$4</definedName>
    <definedName name="_days">EditCheckWS!$O$8</definedName>
    <definedName name="_eligTot">EditCheckWS!$S$8</definedName>
    <definedName name="_form">EditCheckWS!$K$8</definedName>
    <definedName name="_mo">EditCheckWS!$B$2</definedName>
    <definedName name="_month">EditCheckWS!$K$6</definedName>
    <definedName name="_yr">EditCheckWS!$O$6</definedName>
    <definedName name="lstC1">_tbl!$E$2:$E$4</definedName>
    <definedName name="lstC2">_tbl!$F$2:$F$4</definedName>
    <definedName name="lstC3">_tbl!$G$2:$G$4</definedName>
    <definedName name="lstEligTot">_tbl!$N$2:$N$3</definedName>
    <definedName name="lstIsWE">_tbl!$L$2:$L$8</definedName>
    <definedName name="lstMeal">_tbl!$I$2:$I$4</definedName>
    <definedName name="lstMo">_tbl!$B$2:$B$13</definedName>
    <definedName name="lstMonth">_tbl!$A$2:$A$13</definedName>
    <definedName name="lstWkDay">_tbl!$K$2:$K$8</definedName>
    <definedName name="lstWs">_tbl!$D$2:$D$4</definedName>
    <definedName name="_xlnm.Print_Area" localSheetId="0">INDIRECT(EditCheckWS!$B$6)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1" i="1" l="1"/>
  <c r="T49" i="1"/>
  <c r="C9" i="1"/>
  <c r="B9" i="1"/>
  <c r="B6" i="1" s="1"/>
  <c r="B10" i="1"/>
  <c r="B8" i="1"/>
  <c r="C8" i="1"/>
  <c r="C10" i="1"/>
  <c r="K49" i="1"/>
  <c r="Q18" i="1"/>
  <c r="Q17" i="1"/>
  <c r="Q16" i="1"/>
  <c r="W42" i="1"/>
  <c r="V42" i="1"/>
  <c r="W41" i="1"/>
  <c r="V41" i="1"/>
  <c r="W40" i="1"/>
  <c r="V40" i="1"/>
  <c r="W39" i="1"/>
  <c r="V39" i="1"/>
  <c r="W38" i="1"/>
  <c r="V38" i="1"/>
  <c r="W37" i="1"/>
  <c r="V37" i="1"/>
  <c r="W36" i="1"/>
  <c r="V36" i="1"/>
  <c r="W35" i="1"/>
  <c r="V35" i="1"/>
  <c r="W34" i="1"/>
  <c r="V34" i="1"/>
  <c r="W33" i="1"/>
  <c r="V33" i="1"/>
  <c r="W32" i="1"/>
  <c r="V32" i="1"/>
  <c r="W31" i="1"/>
  <c r="V31" i="1"/>
  <c r="W30" i="1"/>
  <c r="V30" i="1"/>
  <c r="W29" i="1"/>
  <c r="V29" i="1"/>
  <c r="W28" i="1"/>
  <c r="V28" i="1"/>
  <c r="W27" i="1"/>
  <c r="V27" i="1"/>
  <c r="W26" i="1"/>
  <c r="V26" i="1"/>
  <c r="W25" i="1"/>
  <c r="V25" i="1"/>
  <c r="W24" i="1"/>
  <c r="V24" i="1"/>
  <c r="W23" i="1"/>
  <c r="V23" i="1"/>
  <c r="W22" i="1"/>
  <c r="V22" i="1"/>
  <c r="W21" i="1"/>
  <c r="V21" i="1"/>
  <c r="W20" i="1"/>
  <c r="V20" i="1"/>
  <c r="W19" i="1"/>
  <c r="V19" i="1"/>
  <c r="W18" i="1"/>
  <c r="V18" i="1"/>
  <c r="W17" i="1"/>
  <c r="V17" i="1"/>
  <c r="W16" i="1"/>
  <c r="V16" i="1"/>
  <c r="W15" i="1"/>
  <c r="V15" i="1"/>
  <c r="W14" i="1"/>
  <c r="V14" i="1"/>
  <c r="W13" i="1"/>
  <c r="V13" i="1"/>
  <c r="W12" i="1"/>
  <c r="V12" i="1"/>
  <c r="O51" i="1"/>
  <c r="K51" i="1"/>
  <c r="U42" i="1"/>
  <c r="U41" i="1"/>
  <c r="U40" i="1"/>
  <c r="U39" i="1"/>
  <c r="U38" i="1"/>
  <c r="U37" i="1"/>
  <c r="U36" i="1"/>
  <c r="U35" i="1"/>
  <c r="U34" i="1"/>
  <c r="U33" i="1"/>
  <c r="U32" i="1"/>
  <c r="U31" i="1"/>
  <c r="U30" i="1"/>
  <c r="U29" i="1"/>
  <c r="U28" i="1"/>
  <c r="U27" i="1"/>
  <c r="U26" i="1"/>
  <c r="U25" i="1"/>
  <c r="U24" i="1"/>
  <c r="U23" i="1"/>
  <c r="U22" i="1"/>
  <c r="U21" i="1"/>
  <c r="U20" i="1"/>
  <c r="U14" i="1"/>
  <c r="U13" i="1"/>
  <c r="Q42" i="1"/>
  <c r="Q41" i="1"/>
  <c r="Q40" i="1"/>
  <c r="Q39" i="1"/>
  <c r="Q38" i="1"/>
  <c r="Q37" i="1"/>
  <c r="Q36" i="1"/>
  <c r="Q35" i="1"/>
  <c r="Q34" i="1"/>
  <c r="Q33" i="1"/>
  <c r="Q32" i="1"/>
  <c r="Q31" i="1"/>
  <c r="Q30" i="1"/>
  <c r="Q29" i="1"/>
  <c r="Q28" i="1"/>
  <c r="Q27" i="1"/>
  <c r="Q26" i="1"/>
  <c r="Q25" i="1"/>
  <c r="Q24" i="1"/>
  <c r="Q23" i="1"/>
  <c r="Q22" i="1"/>
  <c r="Q21" i="1"/>
  <c r="Q20" i="1"/>
  <c r="Q19" i="1"/>
  <c r="Q14" i="1"/>
  <c r="Q13" i="1"/>
  <c r="M42" i="1"/>
  <c r="M41" i="1"/>
  <c r="M40" i="1"/>
  <c r="M39" i="1"/>
  <c r="M38" i="1"/>
  <c r="M37" i="1"/>
  <c r="M36" i="1"/>
  <c r="M35" i="1"/>
  <c r="M34" i="1"/>
  <c r="M33" i="1"/>
  <c r="M32" i="1"/>
  <c r="M31" i="1"/>
  <c r="M30" i="1"/>
  <c r="M29" i="1"/>
  <c r="M28" i="1"/>
  <c r="M27" i="1"/>
  <c r="M26" i="1"/>
  <c r="M25" i="1"/>
  <c r="M24" i="1"/>
  <c r="M23" i="1"/>
  <c r="M22" i="1"/>
  <c r="M21" i="1"/>
  <c r="M20" i="1"/>
  <c r="R43" i="1"/>
  <c r="N43" i="1"/>
  <c r="J43" i="1"/>
  <c r="R10" i="1"/>
  <c r="E13" i="1" s="1"/>
  <c r="N10" i="1"/>
  <c r="J10" i="1"/>
  <c r="B2" i="1" a="1"/>
  <c r="B2" i="1" s="1"/>
  <c r="A12" i="1" s="1"/>
  <c r="B1" i="1"/>
  <c r="T40" i="1" s="1"/>
  <c r="O8" i="1" l="1"/>
  <c r="P15" i="1"/>
  <c r="P16" i="1"/>
  <c r="P17" i="1"/>
  <c r="P18" i="1"/>
  <c r="P19" i="1"/>
  <c r="P12" i="1"/>
  <c r="P20" i="1"/>
  <c r="P13" i="1"/>
  <c r="P21" i="1"/>
  <c r="P14" i="1"/>
  <c r="P24" i="1"/>
  <c r="P35" i="1"/>
  <c r="T18" i="1"/>
  <c r="U18" i="1" s="1"/>
  <c r="T30" i="1"/>
  <c r="P25" i="1"/>
  <c r="P37" i="1"/>
  <c r="T19" i="1"/>
  <c r="U19" i="1" s="1"/>
  <c r="T33" i="1"/>
  <c r="P26" i="1"/>
  <c r="P40" i="1"/>
  <c r="T20" i="1"/>
  <c r="T34" i="1"/>
  <c r="P27" i="1"/>
  <c r="P41" i="1"/>
  <c r="T22" i="1"/>
  <c r="T35" i="1"/>
  <c r="P29" i="1"/>
  <c r="P42" i="1"/>
  <c r="T25" i="1"/>
  <c r="T36" i="1"/>
  <c r="P32" i="1"/>
  <c r="T12" i="1"/>
  <c r="T26" i="1"/>
  <c r="T38" i="1"/>
  <c r="P33" i="1"/>
  <c r="T14" i="1"/>
  <c r="T27" i="1"/>
  <c r="T41" i="1"/>
  <c r="P34" i="1"/>
  <c r="T17" i="1"/>
  <c r="U17" i="1" s="1"/>
  <c r="T28" i="1"/>
  <c r="T42" i="1"/>
  <c r="P28" i="1"/>
  <c r="P36" i="1"/>
  <c r="T13" i="1"/>
  <c r="T21" i="1"/>
  <c r="T29" i="1"/>
  <c r="T37" i="1"/>
  <c r="P22" i="1"/>
  <c r="P30" i="1"/>
  <c r="P38" i="1"/>
  <c r="T15" i="1"/>
  <c r="U15" i="1" s="1"/>
  <c r="T23" i="1"/>
  <c r="T31" i="1"/>
  <c r="T39" i="1"/>
  <c r="Q15" i="1"/>
  <c r="P23" i="1"/>
  <c r="P31" i="1"/>
  <c r="P39" i="1"/>
  <c r="T16" i="1"/>
  <c r="U16" i="1" s="1"/>
  <c r="T24" i="1"/>
  <c r="T32" i="1"/>
  <c r="E33" i="1"/>
  <c r="E36" i="1"/>
  <c r="E28" i="1"/>
  <c r="E20" i="1"/>
  <c r="E35" i="1"/>
  <c r="E27" i="1"/>
  <c r="E19" i="1"/>
  <c r="E42" i="1"/>
  <c r="E34" i="1"/>
  <c r="E26" i="1"/>
  <c r="E18" i="1"/>
  <c r="E25" i="1"/>
  <c r="E40" i="1"/>
  <c r="E32" i="1"/>
  <c r="E24" i="1"/>
  <c r="E16" i="1"/>
  <c r="E12" i="1"/>
  <c r="E17" i="1"/>
  <c r="E39" i="1"/>
  <c r="E31" i="1"/>
  <c r="E23" i="1"/>
  <c r="E15" i="1"/>
  <c r="E41" i="1"/>
  <c r="E38" i="1"/>
  <c r="E30" i="1"/>
  <c r="E22" i="1"/>
  <c r="E14" i="1"/>
  <c r="E37" i="1"/>
  <c r="E29" i="1"/>
  <c r="E21" i="1"/>
  <c r="U12" i="1"/>
  <c r="V43" i="1"/>
  <c r="L36" i="1"/>
  <c r="L28" i="1"/>
  <c r="L20" i="1"/>
  <c r="L12" i="1"/>
  <c r="M12" i="1" s="1"/>
  <c r="L35" i="1"/>
  <c r="L27" i="1"/>
  <c r="L19" i="1"/>
  <c r="M19" i="1" s="1"/>
  <c r="L40" i="1"/>
  <c r="L24" i="1"/>
  <c r="L16" i="1"/>
  <c r="M16" i="1" s="1"/>
  <c r="L38" i="1"/>
  <c r="L30" i="1"/>
  <c r="L22" i="1"/>
  <c r="L14" i="1"/>
  <c r="M14" i="1" s="1"/>
  <c r="L37" i="1"/>
  <c r="L29" i="1"/>
  <c r="L21" i="1"/>
  <c r="L13" i="1"/>
  <c r="M13" i="1" s="1"/>
  <c r="L42" i="1"/>
  <c r="L34" i="1"/>
  <c r="L26" i="1"/>
  <c r="L18" i="1"/>
  <c r="M18" i="1" s="1"/>
  <c r="L41" i="1"/>
  <c r="L33" i="1"/>
  <c r="L25" i="1"/>
  <c r="L17" i="1"/>
  <c r="M17" i="1" s="1"/>
  <c r="L32" i="1"/>
  <c r="L39" i="1"/>
  <c r="L31" i="1"/>
  <c r="L23" i="1"/>
  <c r="L15" i="1"/>
  <c r="M15" i="1" s="1"/>
  <c r="Q12" i="1"/>
  <c r="A13" i="1"/>
  <c r="C12" i="1"/>
  <c r="D12" i="1" s="1"/>
  <c r="B12" i="1"/>
  <c r="E43" i="1" l="1"/>
  <c r="F38" i="1" s="1"/>
  <c r="I54" i="1"/>
  <c r="I12" i="1"/>
  <c r="B13" i="1"/>
  <c r="A14" i="1"/>
  <c r="C13" i="1"/>
  <c r="F12" i="1" l="1"/>
  <c r="F32" i="1"/>
  <c r="F30" i="1"/>
  <c r="F18" i="1"/>
  <c r="F37" i="1"/>
  <c r="F14" i="1"/>
  <c r="F29" i="1"/>
  <c r="F36" i="1"/>
  <c r="F22" i="1"/>
  <c r="F16" i="1"/>
  <c r="F39" i="1"/>
  <c r="F31" i="1"/>
  <c r="F42" i="1"/>
  <c r="F17" i="1"/>
  <c r="F23" i="1"/>
  <c r="F21" i="1"/>
  <c r="F24" i="1"/>
  <c r="F41" i="1"/>
  <c r="F33" i="1"/>
  <c r="F25" i="1"/>
  <c r="F34" i="1"/>
  <c r="F35" i="1"/>
  <c r="F15" i="1"/>
  <c r="F13" i="1"/>
  <c r="F27" i="1"/>
  <c r="F28" i="1"/>
  <c r="F20" i="1"/>
  <c r="F19" i="1"/>
  <c r="E44" i="1"/>
  <c r="F26" i="1"/>
  <c r="F40" i="1"/>
  <c r="I55" i="1"/>
  <c r="I13" i="1"/>
  <c r="D13" i="1"/>
  <c r="A15" i="1"/>
  <c r="C14" i="1"/>
  <c r="D14" i="1" s="1"/>
  <c r="B14" i="1"/>
  <c r="F43" i="1" l="1"/>
  <c r="F44" i="1" s="1"/>
  <c r="K43" i="1" s="1" a="1"/>
  <c r="K43" i="1" s="1"/>
  <c r="L43" i="1" s="1"/>
  <c r="I56" i="1"/>
  <c r="I14" i="1"/>
  <c r="C15" i="1"/>
  <c r="D15" i="1" s="1"/>
  <c r="A16" i="1"/>
  <c r="B15" i="1"/>
  <c r="S43" i="1" l="1" a="1"/>
  <c r="S43" i="1" s="1"/>
  <c r="O43" i="1" a="1"/>
  <c r="O43" i="1" s="1"/>
  <c r="I57" i="1"/>
  <c r="M43" i="1"/>
  <c r="I15" i="1"/>
  <c r="C16" i="1"/>
  <c r="D16" i="1" s="1"/>
  <c r="B16" i="1"/>
  <c r="A17" i="1"/>
  <c r="P43" i="1" l="1"/>
  <c r="Q43" i="1" s="1"/>
  <c r="T43" i="1"/>
  <c r="U43" i="1" s="1"/>
  <c r="W43" i="1"/>
  <c r="I58" i="1"/>
  <c r="I16" i="1"/>
  <c r="C17" i="1"/>
  <c r="A18" i="1"/>
  <c r="B17" i="1"/>
  <c r="I59" i="1" l="1"/>
  <c r="I17" i="1"/>
  <c r="C18" i="1"/>
  <c r="D18" i="1" s="1"/>
  <c r="A19" i="1"/>
  <c r="B18" i="1"/>
  <c r="D17" i="1"/>
  <c r="I60" i="1" l="1"/>
  <c r="I18" i="1"/>
  <c r="C19" i="1"/>
  <c r="D19" i="1" s="1"/>
  <c r="A20" i="1"/>
  <c r="B19" i="1"/>
  <c r="I61" i="1" l="1"/>
  <c r="I19" i="1"/>
  <c r="C20" i="1"/>
  <c r="D20" i="1" s="1"/>
  <c r="B20" i="1"/>
  <c r="A21" i="1"/>
  <c r="I62" i="1" l="1"/>
  <c r="I20" i="1"/>
  <c r="C21" i="1"/>
  <c r="B21" i="1"/>
  <c r="A22" i="1"/>
  <c r="I63" i="1" l="1"/>
  <c r="I21" i="1"/>
  <c r="C22" i="1"/>
  <c r="D22" i="1" s="1"/>
  <c r="A23" i="1"/>
  <c r="B22" i="1"/>
  <c r="D21" i="1"/>
  <c r="I64" i="1" l="1"/>
  <c r="I22" i="1"/>
  <c r="C23" i="1"/>
  <c r="D23" i="1" s="1"/>
  <c r="B23" i="1"/>
  <c r="A24" i="1"/>
  <c r="I65" i="1" l="1"/>
  <c r="I23" i="1"/>
  <c r="C24" i="1"/>
  <c r="D24" i="1" s="1"/>
  <c r="A25" i="1"/>
  <c r="B24" i="1"/>
  <c r="I66" i="1" l="1"/>
  <c r="I24" i="1"/>
  <c r="C25" i="1"/>
  <c r="A26" i="1"/>
  <c r="B25" i="1"/>
  <c r="I67" i="1" l="1"/>
  <c r="I25" i="1"/>
  <c r="C26" i="1"/>
  <c r="D26" i="1" s="1"/>
  <c r="B26" i="1"/>
  <c r="A27" i="1"/>
  <c r="D25" i="1"/>
  <c r="I68" i="1" l="1"/>
  <c r="I26" i="1"/>
  <c r="C27" i="1"/>
  <c r="D27" i="1" s="1"/>
  <c r="A28" i="1"/>
  <c r="B27" i="1"/>
  <c r="I69" i="1" l="1"/>
  <c r="I27" i="1"/>
  <c r="C28" i="1"/>
  <c r="D28" i="1" s="1"/>
  <c r="B28" i="1"/>
  <c r="A29" i="1"/>
  <c r="I70" i="1" l="1"/>
  <c r="I28" i="1"/>
  <c r="C29" i="1"/>
  <c r="A30" i="1"/>
  <c r="B29" i="1"/>
  <c r="I71" i="1" l="1"/>
  <c r="I29" i="1"/>
  <c r="C30" i="1"/>
  <c r="D30" i="1" s="1"/>
  <c r="A31" i="1"/>
  <c r="B30" i="1"/>
  <c r="D29" i="1"/>
  <c r="I72" i="1" l="1"/>
  <c r="I30" i="1"/>
  <c r="C31" i="1"/>
  <c r="D31" i="1" s="1"/>
  <c r="B31" i="1"/>
  <c r="A32" i="1"/>
  <c r="I73" i="1" l="1"/>
  <c r="I31" i="1"/>
  <c r="C32" i="1"/>
  <c r="D32" i="1" s="1"/>
  <c r="B32" i="1"/>
  <c r="A33" i="1"/>
  <c r="I74" i="1" l="1"/>
  <c r="I32" i="1"/>
  <c r="C33" i="1"/>
  <c r="B33" i="1"/>
  <c r="A34" i="1"/>
  <c r="I75" i="1" l="1"/>
  <c r="I33" i="1"/>
  <c r="C34" i="1"/>
  <c r="B34" i="1"/>
  <c r="A35" i="1"/>
  <c r="D33" i="1"/>
  <c r="I76" i="1" l="1"/>
  <c r="I34" i="1"/>
  <c r="C35" i="1"/>
  <c r="D35" i="1" s="1"/>
  <c r="B35" i="1"/>
  <c r="A36" i="1"/>
  <c r="D34" i="1"/>
  <c r="I77" i="1" l="1"/>
  <c r="I35" i="1"/>
  <c r="C36" i="1"/>
  <c r="B36" i="1"/>
  <c r="A37" i="1"/>
  <c r="I78" i="1" l="1"/>
  <c r="I36" i="1"/>
  <c r="C37" i="1"/>
  <c r="B37" i="1"/>
  <c r="A38" i="1"/>
  <c r="D36" i="1"/>
  <c r="I79" i="1" l="1"/>
  <c r="I37" i="1"/>
  <c r="C38" i="1"/>
  <c r="D38" i="1" s="1"/>
  <c r="A39" i="1"/>
  <c r="B38" i="1"/>
  <c r="D37" i="1"/>
  <c r="I80" i="1" l="1"/>
  <c r="I38" i="1"/>
  <c r="C39" i="1"/>
  <c r="D39" i="1" s="1"/>
  <c r="B39" i="1"/>
  <c r="A40" i="1"/>
  <c r="I81" i="1" l="1"/>
  <c r="I39" i="1"/>
  <c r="C40" i="1"/>
  <c r="D40" i="1" s="1"/>
  <c r="A41" i="1"/>
  <c r="B40" i="1"/>
  <c r="I82" i="1" l="1"/>
  <c r="I40" i="1"/>
  <c r="C41" i="1"/>
  <c r="D41" i="1" s="1"/>
  <c r="B41" i="1"/>
  <c r="A42" i="1"/>
  <c r="I83" i="1" l="1"/>
  <c r="I41" i="1"/>
  <c r="B42" i="1"/>
  <c r="C42" i="1"/>
  <c r="D42" i="1" s="1"/>
  <c r="I42" i="1" l="1"/>
  <c r="I8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<sst xmlns="http://schemas.openxmlformats.org/spreadsheetml/2006/main" count="98" uniqueCount="64">
  <si>
    <t>AF</t>
  </si>
  <si>
    <t>Alaska Child Nutrition Programs</t>
  </si>
  <si>
    <t>Mo</t>
  </si>
  <si>
    <t>Edit Check Worksheet</t>
  </si>
  <si>
    <t>School Name</t>
  </si>
  <si>
    <t>Attendance Factor</t>
  </si>
  <si>
    <t>%</t>
  </si>
  <si>
    <t>Print Area</t>
  </si>
  <si>
    <t>Month</t>
  </si>
  <si>
    <t>December</t>
  </si>
  <si>
    <t>Year</t>
  </si>
  <si>
    <t>Meal</t>
  </si>
  <si>
    <t>Breakfast</t>
  </si>
  <si>
    <t>Top</t>
  </si>
  <si>
    <t>Form</t>
  </si>
  <si>
    <t>Pricing FRP</t>
  </si>
  <si>
    <t>Days in Month</t>
  </si>
  <si>
    <t>Eligibility Totals</t>
  </si>
  <si>
    <t>FR Max</t>
  </si>
  <si>
    <t>No notes</t>
  </si>
  <si>
    <t>Notes</t>
  </si>
  <si>
    <t>Total</t>
  </si>
  <si>
    <t>FR</t>
  </si>
  <si>
    <t>FRP</t>
  </si>
  <si>
    <t>Day</t>
  </si>
  <si>
    <t>Meal Count</t>
  </si>
  <si>
    <t># Eligible</t>
  </si>
  <si>
    <t>Elig × AF</t>
  </si>
  <si>
    <t>Notes Page</t>
  </si>
  <si>
    <t>Worksheet</t>
  </si>
  <si>
    <t>C1</t>
  </si>
  <si>
    <t>C2</t>
  </si>
  <si>
    <t>C3</t>
  </si>
  <si>
    <t>Weekday</t>
  </si>
  <si>
    <t>WE</t>
  </si>
  <si>
    <t>Elig</t>
  </si>
  <si>
    <t>January</t>
  </si>
  <si>
    <t>Non-pricing</t>
  </si>
  <si>
    <t>Lunch</t>
  </si>
  <si>
    <t>Snack</t>
  </si>
  <si>
    <t>Mon</t>
  </si>
  <si>
    <t>February</t>
  </si>
  <si>
    <t>Free</t>
  </si>
  <si>
    <t>Reduced</t>
  </si>
  <si>
    <t>Paid</t>
  </si>
  <si>
    <t>Tue</t>
  </si>
  <si>
    <t>Average</t>
  </si>
  <si>
    <t>March</t>
  </si>
  <si>
    <t>Pricing PFR</t>
  </si>
  <si>
    <t>Wed</t>
  </si>
  <si>
    <t>April</t>
  </si>
  <si>
    <t>Thu</t>
  </si>
  <si>
    <t>May</t>
  </si>
  <si>
    <t>Fri</t>
  </si>
  <si>
    <t>June</t>
  </si>
  <si>
    <t>Sat</t>
  </si>
  <si>
    <t>July</t>
  </si>
  <si>
    <t>Sun</t>
  </si>
  <si>
    <t>August</t>
  </si>
  <si>
    <t>September</t>
  </si>
  <si>
    <t>October</t>
  </si>
  <si>
    <t>November</t>
  </si>
  <si>
    <t>Teacher Inservice, no meals</t>
  </si>
  <si>
    <t>Earla Hutchinson School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</si>
</sst>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2"/>
      <color theme="1"/>
      <name val="Arial Narrow"/>
      <family val="2"/>
    </font>
    <font>
      <b/>
      <sz val="12"/>
      <color theme="1"/>
      <name val="Arial Narrow"/>
      <family val="2"/>
    </font>
    <font>
      <sz val="8"/>
      <name val="Arial Narrow"/>
      <family val="2"/>
    </font>
    <font>
      <sz val="10"/>
      <color theme="1"/>
      <name val="Arial Narrow"/>
      <family val="2"/>
    </font>
    <font>
      <b/>
      <sz val="10"/>
      <color theme="1"/>
      <name val="Arial Narrow"/>
      <family val="2"/>
    </font>
    <font>
      <sz val="4"/>
      <color theme="1"/>
      <name val="Arial Narrow"/>
      <family val="2"/>
    </font>
    <font>
      <sz val="8"/>
      <color rgb="FF000000"/>
      <name val="Segoe UI"/>
      <family val="2"/>
    </font>
  </fonts>
  <fills count="2">
    <fill>
      <patternFill patternType="none"/>
    </fill>
    <fill>
      <patternFill patternType="gray125"/>
    </fill>
  </fills>
  <borders count="31">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indexed="64"/>
      </top>
      <bottom style="thin">
        <color indexed="64"/>
      </bottom>
      <diagonal/>
    </border>
    <border>
      <left style="thin">
        <color auto="1"/>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style="thin">
        <color auto="1"/>
      </left>
      <right style="medium">
        <color indexed="64"/>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auto="1"/>
      </bottom>
      <diagonal/>
    </border>
    <border>
      <left style="thin">
        <color indexed="64"/>
      </left>
      <right style="thin">
        <color indexed="64"/>
      </right>
      <top style="hair">
        <color auto="1"/>
      </top>
      <bottom style="hair">
        <color auto="1"/>
      </bottom>
      <diagonal/>
    </border>
    <border>
      <left style="thin">
        <color indexed="64"/>
      </left>
      <right style="thin">
        <color indexed="64"/>
      </right>
      <top style="hair">
        <color auto="1"/>
      </top>
      <bottom style="thin">
        <color indexed="64"/>
      </bottom>
      <diagonal/>
    </border>
  </borders>
  <cellStyleXfs count="1">
    <xf numFmtId="0" fontId="0" fillId="0" borderId="0"/>
  </cellStyleXfs>
  <cellXfs count="52">
    <xf numFmtId="0" fontId="0" fillId="0" borderId="0" xfId="0"/>
    <xf numFmtId="0" fontId="3" fillId="0" borderId="0" xfId="0" applyFont="1"/>
    <xf numFmtId="0" fontId="3" fillId="0" borderId="5" xfId="0" applyFont="1" applyBorder="1"/>
    <xf numFmtId="0" fontId="3" fillId="0" borderId="0" xfId="0" applyFont="1" applyAlignment="1">
      <alignment horizontal="right"/>
    </xf>
    <xf numFmtId="14" fontId="3" fillId="0" borderId="0" xfId="0" applyNumberFormat="1" applyFont="1"/>
    <xf numFmtId="0" fontId="3" fillId="0" borderId="8" xfId="0" applyFont="1" applyBorder="1"/>
    <xf numFmtId="0" fontId="3" fillId="0" borderId="15" xfId="0" applyFont="1" applyBorder="1"/>
    <xf numFmtId="0" fontId="4" fillId="0" borderId="5" xfId="0" applyFont="1" applyBorder="1"/>
    <xf numFmtId="0" fontId="3" fillId="0" borderId="18" xfId="0" applyFont="1" applyBorder="1"/>
    <xf numFmtId="0" fontId="1" fillId="0" borderId="0" xfId="0" applyFont="1"/>
    <xf numFmtId="0" fontId="5" fillId="0" borderId="0" xfId="0" applyFont="1"/>
    <xf numFmtId="0" fontId="3" fillId="0" borderId="2" xfId="0" applyFont="1" applyBorder="1" applyAlignment="1">
      <alignment horizontal="left"/>
    </xf>
    <xf numFmtId="0" fontId="3" fillId="0" borderId="28" xfId="0" applyFont="1" applyBorder="1"/>
    <xf numFmtId="0" fontId="3" fillId="0" borderId="29" xfId="0" applyFont="1" applyBorder="1"/>
    <xf numFmtId="0" fontId="3" fillId="0" borderId="30" xfId="0" applyFont="1" applyBorder="1"/>
    <xf numFmtId="0" fontId="4" fillId="0" borderId="0" xfId="0" applyFont="1"/>
    <xf numFmtId="3" fontId="3" fillId="0" borderId="14" xfId="0" applyNumberFormat="1" applyFont="1" applyBorder="1" applyProtection="1">
      <protection locked="0"/>
    </xf>
    <xf numFmtId="3" fontId="3" fillId="0" borderId="3" xfId="0" applyNumberFormat="1" applyFont="1" applyBorder="1" applyProtection="1">
      <protection locked="0"/>
    </xf>
    <xf numFmtId="3" fontId="3" fillId="0" borderId="3" xfId="0" applyNumberFormat="1" applyFont="1" applyBorder="1"/>
    <xf numFmtId="3" fontId="3" fillId="0" borderId="16" xfId="0" applyNumberFormat="1" applyFont="1" applyBorder="1"/>
    <xf numFmtId="3" fontId="3" fillId="0" borderId="17" xfId="0" applyNumberFormat="1" applyFont="1" applyBorder="1"/>
    <xf numFmtId="3" fontId="3" fillId="0" borderId="14" xfId="0" applyNumberFormat="1" applyFont="1" applyBorder="1"/>
    <xf numFmtId="3" fontId="3" fillId="0" borderId="15" xfId="0" applyNumberFormat="1" applyFont="1" applyBorder="1"/>
    <xf numFmtId="3" fontId="3" fillId="0" borderId="18" xfId="0" applyNumberFormat="1" applyFont="1" applyBorder="1"/>
    <xf numFmtId="0" fontId="3" fillId="0" borderId="12" xfId="0" applyFont="1" applyBorder="1" applyAlignment="1">
      <alignment horizontal="center"/>
    </xf>
    <xf numFmtId="0" fontId="3" fillId="0" borderId="4" xfId="0" applyFont="1" applyBorder="1" applyAlignment="1">
      <alignment horizontal="center"/>
    </xf>
    <xf numFmtId="0" fontId="3" fillId="0" borderId="13" xfId="0" applyFont="1" applyBorder="1" applyAlignment="1">
      <alignment horizontal="center"/>
    </xf>
    <xf numFmtId="2" fontId="3" fillId="0" borderId="1" xfId="0" applyNumberFormat="1" applyFont="1" applyBorder="1" applyAlignment="1" applyProtection="1">
      <alignment horizontal="right"/>
      <protection locked="0"/>
    </xf>
    <xf numFmtId="0" fontId="3" fillId="0" borderId="1" xfId="0" applyFont="1" applyBorder="1"/>
    <xf numFmtId="2" fontId="3" fillId="0" borderId="1" xfId="0" applyNumberFormat="1" applyFont="1" applyBorder="1" applyAlignment="1">
      <alignment horizontal="right"/>
    </xf>
    <xf numFmtId="0" fontId="3" fillId="0" borderId="0" xfId="0" applyFont="1" applyProtection="1">
      <protection locked="0"/>
    </xf>
    <xf numFmtId="0" fontId="3" fillId="0" borderId="1" xfId="0" applyFont="1" applyBorder="1" applyAlignment="1" applyProtection="1">
      <alignment horizontal="left"/>
      <protection locked="0"/>
    </xf>
    <xf numFmtId="0" fontId="3" fillId="0" borderId="1" xfId="0" applyFont="1" applyBorder="1" applyAlignment="1">
      <alignment horizontal="left"/>
    </xf>
    <xf numFmtId="0" fontId="3" fillId="0" borderId="22" xfId="0" applyFont="1" applyBorder="1" applyAlignment="1" applyProtection="1">
      <alignment horizontal="left"/>
      <protection locked="0"/>
    </xf>
    <xf numFmtId="0" fontId="3" fillId="0" borderId="23" xfId="0" applyFont="1" applyBorder="1" applyAlignment="1" applyProtection="1">
      <alignment horizontal="left"/>
      <protection locked="0"/>
    </xf>
    <xf numFmtId="0" fontId="3" fillId="0" borderId="24" xfId="0" applyFont="1" applyBorder="1" applyAlignment="1" applyProtection="1">
      <alignment horizontal="left"/>
      <protection locked="0"/>
    </xf>
    <xf numFmtId="0" fontId="3" fillId="0" borderId="1" xfId="0" applyFont="1" applyBorder="1" applyAlignment="1">
      <alignment horizontal="left"/>
    </xf>
    <xf numFmtId="0" fontId="3" fillId="0" borderId="19" xfId="0" applyFont="1" applyBorder="1" applyAlignment="1" applyProtection="1">
      <alignment horizontal="left"/>
      <protection locked="0"/>
    </xf>
    <xf numFmtId="0" fontId="3" fillId="0" borderId="20" xfId="0" applyFont="1" applyBorder="1" applyAlignment="1" applyProtection="1">
      <alignment horizontal="left"/>
      <protection locked="0"/>
    </xf>
    <xf numFmtId="0" fontId="3" fillId="0" borderId="21" xfId="0" applyFont="1" applyBorder="1" applyAlignment="1" applyProtection="1">
      <alignment horizontal="left"/>
      <protection locked="0"/>
    </xf>
    <xf numFmtId="0" fontId="3" fillId="0" borderId="5" xfId="0" applyFont="1" applyBorder="1" applyAlignment="1">
      <alignment horizontal="left"/>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pplyProtection="1">
      <alignment horizontal="left"/>
      <protection locked="0"/>
    </xf>
    <xf numFmtId="0" fontId="3" fillId="0" borderId="26" xfId="0" applyFont="1" applyBorder="1" applyAlignment="1" applyProtection="1">
      <alignment horizontal="left"/>
      <protection locked="0"/>
    </xf>
    <xf numFmtId="0" fontId="3" fillId="0" borderId="27" xfId="0" applyFont="1" applyBorder="1" applyAlignment="1" applyProtection="1">
      <alignment horizontal="left"/>
      <protection locked="0"/>
    </xf>
    <xf numFmtId="0" fontId="3" fillId="0" borderId="0" xfId="0" applyFont="1" applyAlignment="1">
      <alignment horizontal="center"/>
    </xf>
    <xf numFmtId="0" fontId="1" fillId="0" borderId="0" xfId="0" applyFont="1" applyAlignment="1">
      <alignment horizontal="center"/>
    </xf>
    <xf numFmtId="0" fontId="3" fillId="0" borderId="9" xfId="0" applyFont="1" applyBorder="1" applyAlignment="1">
      <alignment horizontal="center"/>
    </xf>
    <xf numFmtId="0" fontId="3" fillId="0" borderId="11" xfId="0" applyFont="1" applyBorder="1" applyAlignment="1">
      <alignment horizontal="center"/>
    </xf>
    <xf numFmtId="0" fontId="3" fillId="0" borderId="10" xfId="0" applyFont="1" applyBorder="1" applyAlignment="1">
      <alignment horizontal="center"/>
    </xf>
    <xf numFmtId="0" fontId="3" fillId="0" borderId="1" xfId="0" applyFont="1" applyBorder="1" applyAlignment="1" applyProtection="1">
      <alignment horizontal="left"/>
      <protection locked="0"/>
    </xf>
  </cellXfs>
  <cellStyles count="1">
    <cellStyle name="Normal" xfId="0" builtinId="0"/>
  </cellStyles>
  <dxfs count="6">
    <dxf>
      <font>
        <color theme="0"/>
      </font>
      <border>
        <bottom/>
        <vertical/>
        <horizontal/>
      </border>
    </dxf>
    <dxf>
      <font>
        <color theme="0"/>
      </font>
      <border>
        <bottom/>
        <vertical/>
        <horizontal/>
      </border>
    </dxf>
    <dxf>
      <fill>
        <patternFill>
          <bgColor theme="0" tint="-0.24994659260841701"/>
        </patternFill>
      </fill>
    </dxf>
    <dxf>
      <fill>
        <patternFill>
          <bgColor theme="0" tint="-4.9989318521683403E-2"/>
        </patternFill>
      </fill>
    </dxf>
    <dxf>
      <fill>
        <patternFill>
          <bgColor theme="0" tint="-0.24994659260841701"/>
        </patternFill>
      </fill>
    </dxf>
    <dxf>
      <fill>
        <patternFill>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checked="Checked" fmlaLink="$C$6" lockText="1"/>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24</xdr:col>
      <xdr:colOff>0</xdr:colOff>
      <xdr:row>3</xdr:row>
      <xdr:rowOff>0</xdr:rowOff>
    </xdr:from>
    <xdr:to>
      <xdr:col>31</xdr:col>
      <xdr:colOff>0</xdr:colOff>
      <xdr:row>34</xdr:row>
      <xdr:rowOff>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9763125" y="447675"/>
          <a:ext cx="5934075" cy="4876800"/>
        </a:xfrm>
        <a:prstGeom prst="rect">
          <a:avLst/>
        </a:prstGeom>
        <a:solidFill>
          <a:schemeClr val="accent4">
            <a:lumMod val="20000"/>
            <a:lumOff val="8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r>
            <a:rPr lang="en-US" sz="1000" b="1">
              <a:latin typeface="Arial Narrow" panose="020B0606020202030204" pitchFamily="34" charset="0"/>
            </a:rPr>
            <a:t>Instructions</a:t>
          </a:r>
          <a:endParaRPr lang="en-US" sz="1000" b="0">
            <a:latin typeface="Arial Narrow" panose="020B0606020202030204" pitchFamily="34" charset="0"/>
          </a:endParaRPr>
        </a:p>
        <a:p>
          <a:r>
            <a:rPr lang="en-US" sz="1000" b="0">
              <a:latin typeface="Arial Narrow" panose="020B0606020202030204" pitchFamily="34" charset="0"/>
            </a:rPr>
            <a:t>At</a:t>
          </a:r>
          <a:r>
            <a:rPr lang="en-US" sz="1000" b="0" baseline="0">
              <a:latin typeface="Arial Narrow" panose="020B0606020202030204" pitchFamily="34" charset="0"/>
            </a:rPr>
            <a:t> the top of the screen, type your school's name and enter the attendance factor (AF).  If you do not have an approved alternative attendnace factor (AAF).  If you do not your AF and you have not requested an AAF, leave this at "94.4"</a:t>
          </a:r>
        </a:p>
        <a:p>
          <a:endParaRPr lang="en-US" sz="1000" b="0" baseline="0">
            <a:latin typeface="Arial Narrow" panose="020B0606020202030204" pitchFamily="34" charset="0"/>
          </a:endParaRPr>
        </a:p>
        <a:p>
          <a:r>
            <a:rPr lang="en-US" sz="1000" b="0" baseline="0">
              <a:latin typeface="Arial Narrow" panose="020B0606020202030204" pitchFamily="34" charset="0"/>
            </a:rPr>
            <a:t>Select the month from the drop-down and enter the year</a:t>
          </a:r>
        </a:p>
        <a:p>
          <a:endParaRPr lang="en-US" sz="1000" b="0" baseline="0">
            <a:latin typeface="Arial Narrow" panose="020B0606020202030204" pitchFamily="34" charset="0"/>
          </a:endParaRPr>
        </a:p>
        <a:p>
          <a:r>
            <a:rPr lang="en-US" sz="1000" b="0" baseline="0">
              <a:latin typeface="Arial Narrow" panose="020B0606020202030204" pitchFamily="34" charset="0"/>
            </a:rPr>
            <a:t>Select a meal period if needed.  If you are a non-pricing school (All free meals, you need not enter this information.  The purpose of this field is for presentation only (so that you can label the page).</a:t>
          </a:r>
        </a:p>
        <a:p>
          <a:endParaRPr lang="en-US" sz="1000" b="0" baseline="0">
            <a:latin typeface="Arial Narrow" panose="020B0606020202030204" pitchFamily="34" charset="0"/>
          </a:endParaRPr>
        </a:p>
        <a:p>
          <a:r>
            <a:rPr lang="en-US" sz="1000" b="0" baseline="0">
              <a:latin typeface="Arial Narrow" panose="020B0606020202030204" pitchFamily="34" charset="0"/>
            </a:rPr>
            <a:t>Select the version of the form you wish to use.  There are three options.  Non-pricing schools should use the Non-pricing option as this allows for all meals to be entered on a single form.  The two pricing options determine the order of the columns</a:t>
          </a:r>
        </a:p>
        <a:p>
          <a:endParaRPr lang="en-US" sz="1000" b="0" baseline="0">
            <a:latin typeface="Arial Narrow" panose="020B0606020202030204" pitchFamily="34" charset="0"/>
          </a:endParaRPr>
        </a:p>
        <a:p>
          <a:r>
            <a:rPr lang="en-US" sz="1000" b="0" u="sng" baseline="0">
              <a:latin typeface="Arial Narrow" panose="020B0606020202030204" pitchFamily="34" charset="0"/>
            </a:rPr>
            <a:t>Non-Pricing</a:t>
          </a:r>
        </a:p>
        <a:p>
          <a:endParaRPr lang="en-US" sz="1000" b="0" u="sng" baseline="0">
            <a:latin typeface="Arial Narrow" panose="020B0606020202030204" pitchFamily="34" charset="0"/>
          </a:endParaRPr>
        </a:p>
        <a:p>
          <a:endParaRPr lang="en-US" sz="1000" b="0" u="sng" baseline="0">
            <a:latin typeface="Arial Narrow" panose="020B0606020202030204" pitchFamily="34" charset="0"/>
          </a:endParaRPr>
        </a:p>
        <a:p>
          <a:r>
            <a:rPr lang="en-US" sz="1000" b="0" u="sng" baseline="0">
              <a:latin typeface="Arial Narrow" panose="020B0606020202030204" pitchFamily="34" charset="0"/>
            </a:rPr>
            <a:t>Pricing FRP</a:t>
          </a:r>
        </a:p>
        <a:p>
          <a:endParaRPr lang="en-US" sz="1000" b="0" u="sng" baseline="0">
            <a:latin typeface="Arial Narrow" panose="020B0606020202030204" pitchFamily="34" charset="0"/>
          </a:endParaRPr>
        </a:p>
        <a:p>
          <a:endParaRPr lang="en-US" sz="1000" b="0" u="sng" baseline="0">
            <a:latin typeface="Arial Narrow" panose="020B0606020202030204" pitchFamily="34" charset="0"/>
          </a:endParaRPr>
        </a:p>
        <a:p>
          <a:r>
            <a:rPr lang="en-US" sz="1000" b="0" u="sng" baseline="0">
              <a:latin typeface="Arial Narrow" panose="020B0606020202030204" pitchFamily="34" charset="0"/>
            </a:rPr>
            <a:t>Pricing PFR</a:t>
          </a:r>
        </a:p>
        <a:p>
          <a:endParaRPr lang="en-US" sz="1000" b="0" u="sng" baseline="0">
            <a:latin typeface="Arial Narrow" panose="020B0606020202030204" pitchFamily="34" charset="0"/>
          </a:endParaRPr>
        </a:p>
        <a:p>
          <a:endParaRPr lang="en-US" sz="1000" b="1" baseline="0">
            <a:latin typeface="Arial Narrow" panose="020B0606020202030204" pitchFamily="34" charset="0"/>
          </a:endParaRPr>
        </a:p>
        <a:p>
          <a:endParaRPr lang="en-US" sz="1000" b="0" baseline="0">
            <a:latin typeface="Arial Narrow" panose="020B0606020202030204" pitchFamily="34" charset="0"/>
          </a:endParaRPr>
        </a:p>
        <a:p>
          <a:r>
            <a:rPr lang="en-US" sz="1000" b="0" baseline="0">
              <a:latin typeface="Arial Narrow" panose="020B0606020202030204" pitchFamily="34" charset="0"/>
            </a:rPr>
            <a:t>Select which method you want to use to determine the total number of eligible students for the month.</a:t>
          </a:r>
        </a:p>
        <a:p>
          <a:r>
            <a:rPr lang="en-US" sz="1000" b="0" u="sng" baseline="0">
              <a:latin typeface="Arial Narrow" panose="020B0606020202030204" pitchFamily="34" charset="0"/>
            </a:rPr>
            <a:t>FR Max:</a:t>
          </a:r>
          <a:r>
            <a:rPr lang="en-US" sz="1000" b="0" u="none" baseline="0">
              <a:latin typeface="Arial Narrow" panose="020B0606020202030204" pitchFamily="34" charset="0"/>
            </a:rPr>
            <a:t> Will report eligibility from the day with the highest F&amp;R eligibility</a:t>
          </a:r>
        </a:p>
        <a:p>
          <a:r>
            <a:rPr lang="en-US" sz="1000" b="0" u="sng" baseline="0">
              <a:latin typeface="Arial Narrow" panose="020B0606020202030204" pitchFamily="34" charset="0"/>
            </a:rPr>
            <a:t>Average:</a:t>
          </a:r>
          <a:r>
            <a:rPr lang="en-US" sz="1000" b="0" u="none" baseline="0">
              <a:latin typeface="Arial Narrow" panose="020B0606020202030204" pitchFamily="34" charset="0"/>
            </a:rPr>
            <a:t> Will report eligibility based on the average for the month.</a:t>
          </a:r>
        </a:p>
        <a:p>
          <a:r>
            <a:rPr lang="en-US" sz="1000" b="0" u="none" baseline="0">
              <a:latin typeface="Arial Narrow" panose="020B0606020202030204" pitchFamily="34" charset="0"/>
            </a:rPr>
            <a:t>If you're not sure which to use, FR Max is the prefered method.</a:t>
          </a:r>
        </a:p>
        <a:p>
          <a:endParaRPr lang="en-US" sz="1000" b="0" u="none" baseline="0">
            <a:latin typeface="Arial Narrow" panose="020B0606020202030204" pitchFamily="34" charset="0"/>
          </a:endParaRPr>
        </a:p>
        <a:p>
          <a:r>
            <a:rPr lang="en-US" sz="1000" b="0" u="none" baseline="0">
              <a:latin typeface="Arial Narrow" panose="020B0606020202030204" pitchFamily="34" charset="0"/>
            </a:rPr>
            <a:t>In each column, enter the meal count and number of eligible students for each day.  If you need to make notes about any particular day, space is provided on the second page (starting after row 44.</a:t>
          </a:r>
        </a:p>
        <a:p>
          <a:r>
            <a:rPr lang="en-US" sz="1000" b="0" u="none" baseline="0">
              <a:latin typeface="Arial Narrow" panose="020B0606020202030204" pitchFamily="34" charset="0"/>
            </a:rPr>
            <a:t>If you do not wish to print the notes page, uncheck the box on the top-right corner of the first page.</a:t>
          </a:r>
        </a:p>
        <a:p>
          <a:endParaRPr lang="en-US" sz="1000" b="0" u="none" baseline="0">
            <a:latin typeface="Arial Narrow" panose="020B0606020202030204" pitchFamily="34" charset="0"/>
          </a:endParaRPr>
        </a:p>
        <a:p>
          <a:pPr algn="ctr"/>
          <a:r>
            <a:rPr lang="en-US" sz="1200" b="1" i="1" u="none" baseline="0">
              <a:latin typeface="Arial Narrow" panose="020B0606020202030204" pitchFamily="34" charset="0"/>
            </a:rPr>
            <a:t>This page will not print</a:t>
          </a:r>
          <a:endParaRPr lang="en-US" sz="1200" b="1" i="1" u="sng" baseline="0">
            <a:latin typeface="Arial Narrow" panose="020B0606020202030204" pitchFamily="34" charset="0"/>
          </a:endParaRPr>
        </a:p>
      </xdr:txBody>
    </xdr:sp>
    <xdr:clientData/>
  </xdr:twoCellAnchor>
  <xdr:twoCellAnchor editAs="oneCell">
    <xdr:from>
      <xdr:col>24</xdr:col>
      <xdr:colOff>76200</xdr:colOff>
      <xdr:row>16</xdr:row>
      <xdr:rowOff>0</xdr:rowOff>
    </xdr:from>
    <xdr:to>
      <xdr:col>30</xdr:col>
      <xdr:colOff>657225</xdr:colOff>
      <xdr:row>17</xdr:row>
      <xdr:rowOff>71988</xdr:rowOff>
    </xdr:to>
    <xdr:pic>
      <xdr:nvPicPr>
        <xdr:cNvPr id="11" name="Picture 10">
          <a:extLst>
            <a:ext uri="{FF2B5EF4-FFF2-40B4-BE49-F238E27FC236}">
              <a16:creationId xmlns:a16="http://schemas.microsoft.com/office/drawing/2014/main"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39325" y="2409825"/>
          <a:ext cx="5667375" cy="2339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76200</xdr:colOff>
      <xdr:row>18</xdr:row>
      <xdr:rowOff>114300</xdr:rowOff>
    </xdr:from>
    <xdr:to>
      <xdr:col>30</xdr:col>
      <xdr:colOff>657225</xdr:colOff>
      <xdr:row>20</xdr:row>
      <xdr:rowOff>24363</xdr:rowOff>
    </xdr:to>
    <xdr:pic>
      <xdr:nvPicPr>
        <xdr:cNvPr id="13" name="Picture 12">
          <a:extLst>
            <a:ext uri="{FF2B5EF4-FFF2-40B4-BE49-F238E27FC236}">
              <a16:creationId xmlns:a16="http://schemas.microsoft.com/office/drawing/2014/main" id="{00000000-0008-0000-0000-00000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39325" y="2847975"/>
          <a:ext cx="5667375" cy="2339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76200</xdr:colOff>
      <xdr:row>21</xdr:row>
      <xdr:rowOff>85725</xdr:rowOff>
    </xdr:from>
    <xdr:to>
      <xdr:col>30</xdr:col>
      <xdr:colOff>657225</xdr:colOff>
      <xdr:row>22</xdr:row>
      <xdr:rowOff>157713</xdr:rowOff>
    </xdr:to>
    <xdr:pic>
      <xdr:nvPicPr>
        <xdr:cNvPr id="16" name="Picture 15">
          <a:extLst>
            <a:ext uri="{FF2B5EF4-FFF2-40B4-BE49-F238E27FC236}">
              <a16:creationId xmlns:a16="http://schemas.microsoft.com/office/drawing/2014/main" id="{00000000-0008-0000-0000-00001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839325" y="3305175"/>
          <a:ext cx="5667375" cy="2339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21</xdr:col>
          <xdr:colOff>0</xdr:colOff>
          <xdr:row>5</xdr:row>
          <xdr:rowOff>0</xdr:rowOff>
        </xdr:from>
        <xdr:to>
          <xdr:col>23</xdr:col>
          <xdr:colOff>0</xdr:colOff>
          <xdr:row>6</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Print notes page</a:t>
              </a:r>
            </a:p>
          </xdr:txBody>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6C7B0-53BF-4387-91D4-3CCC2F44FF07}">
  <dimension ref="A1:W84"/>
  <sheetViews>
    <sheetView tabSelected="1" topLeftCell="I15" zoomScaleNormal="100" workbookViewId="0">
      <selection activeCell="J43" sqref="J43"/>
    </sheetView>
  </sheetViews>
  <sheetFormatPr defaultColWidth="12.6640625" defaultRowHeight="13.8" x14ac:dyDescent="0.3"/>
  <cols>
    <col min="1" max="8" width="12.6640625" style="1" hidden="1" customWidth="1"/>
    <col min="9" max="9" width="12.6640625" style="1"/>
    <col min="10" max="12" width="9.6640625" style="1" customWidth="1"/>
    <col min="13" max="13" width="4.6640625" style="1" customWidth="1"/>
    <col min="14" max="16" width="9.6640625" style="1" customWidth="1"/>
    <col min="17" max="17" width="4.6640625" style="1" customWidth="1"/>
    <col min="18" max="20" width="9.6640625" style="1" customWidth="1"/>
    <col min="21" max="21" width="4.6640625" style="1" customWidth="1"/>
    <col min="22" max="23" width="9.6640625" style="1" customWidth="1"/>
    <col min="24" max="16384" width="12.6640625" style="1"/>
  </cols>
  <sheetData>
    <row r="1" spans="1:23" x14ac:dyDescent="0.3">
      <c r="A1" s="1" t="s">
        <v>0</v>
      </c>
      <c r="B1" s="1">
        <f>_afNo/100</f>
        <v>0.94400000000000006</v>
      </c>
      <c r="I1" s="46" t="s">
        <v>1</v>
      </c>
      <c r="J1" s="46"/>
      <c r="K1" s="46"/>
      <c r="L1" s="46"/>
      <c r="M1" s="46"/>
      <c r="N1" s="46"/>
      <c r="O1" s="46"/>
      <c r="P1" s="46"/>
      <c r="Q1" s="46"/>
      <c r="R1" s="46"/>
      <c r="S1" s="46"/>
      <c r="T1" s="46"/>
      <c r="U1" s="46"/>
      <c r="V1" s="46"/>
      <c r="W1" s="46"/>
    </row>
    <row r="2" spans="1:23" s="9" customFormat="1" ht="15.6" x14ac:dyDescent="0.3">
      <c r="A2" s="9" t="s">
        <v>2</v>
      </c>
      <c r="B2" s="9" cm="1">
        <f t="array" ref="B2">INDEX(lstMo,MATCH(_month,lstMonth,0))</f>
        <v>10</v>
      </c>
      <c r="I2" s="47" t="s">
        <v>3</v>
      </c>
      <c r="J2" s="47"/>
      <c r="K2" s="47"/>
      <c r="L2" s="47"/>
      <c r="M2" s="47"/>
      <c r="N2" s="47"/>
      <c r="O2" s="47"/>
      <c r="P2" s="47"/>
      <c r="Q2" s="47"/>
      <c r="R2" s="47"/>
      <c r="S2" s="47"/>
      <c r="T2" s="47"/>
      <c r="U2" s="47"/>
      <c r="V2" s="47"/>
      <c r="W2" s="47"/>
    </row>
    <row r="3" spans="1:23" s="10" customFormat="1" ht="6.6" x14ac:dyDescent="0.15"/>
    <row r="4" spans="1:23" x14ac:dyDescent="0.3">
      <c r="J4" s="3" t="s">
        <v>4</v>
      </c>
      <c r="K4" s="51" t="s">
        <v>63</v>
      </c>
      <c r="L4" s="51"/>
      <c r="M4" s="51"/>
      <c r="N4" s="51"/>
      <c r="O4" s="51"/>
      <c r="P4" s="51"/>
      <c r="S4" s="3" t="s">
        <v>5</v>
      </c>
      <c r="T4" s="27">
        <v>94.4</v>
      </c>
      <c r="U4" s="1" t="s">
        <v>6</v>
      </c>
    </row>
    <row r="5" spans="1:23" s="10" customFormat="1" ht="6.6" x14ac:dyDescent="0.15"/>
    <row r="6" spans="1:23" x14ac:dyDescent="0.3">
      <c r="A6" s="1" t="s">
        <v>7</v>
      </c>
      <c r="B6" s="1" t="str">
        <f>"EditCheckWS!$"&amp;$B$8&amp;"$"&amp;$C$8&amp;":"&amp;IF($C$6,"$"&amp;B10&amp;"$"&amp;$C$10,"$"&amp;B9&amp;"$"&amp;$C$9)</f>
        <v>EditCheckWS!$I$1:$W$85</v>
      </c>
      <c r="C6" s="30" t="b">
        <v>1</v>
      </c>
      <c r="J6" s="3" t="s">
        <v>8</v>
      </c>
      <c r="K6" s="51" t="s">
        <v>60</v>
      </c>
      <c r="L6" s="51" t="s">
        <v>9</v>
      </c>
      <c r="N6" s="3" t="s">
        <v>10</v>
      </c>
      <c r="O6" s="31">
        <v>2025</v>
      </c>
      <c r="R6" s="3" t="s">
        <v>11</v>
      </c>
      <c r="S6" s="51" t="s">
        <v>12</v>
      </c>
      <c r="T6" s="51" t="s">
        <v>12</v>
      </c>
    </row>
    <row r="7" spans="1:23" s="10" customFormat="1" ht="6.6" x14ac:dyDescent="0.15"/>
    <row r="8" spans="1:23" x14ac:dyDescent="0.3">
      <c r="A8" s="1" t="s">
        <v>13</v>
      </c>
      <c r="B8" s="1" t="str">
        <f>SUBSTITUTE(ADDRESS(1,COLUMN($I$1),4),"1","")</f>
        <v>I</v>
      </c>
      <c r="C8" s="1">
        <f>ROW($I$1)</f>
        <v>1</v>
      </c>
      <c r="J8" s="3" t="s">
        <v>14</v>
      </c>
      <c r="K8" s="51" t="s">
        <v>15</v>
      </c>
      <c r="L8" s="51"/>
      <c r="N8" s="3" t="s">
        <v>16</v>
      </c>
      <c r="O8" s="28">
        <f>COUNTIFS($W$12:$W$42,"&gt;0")</f>
        <v>23</v>
      </c>
      <c r="R8" s="3" t="s">
        <v>17</v>
      </c>
      <c r="S8" s="51" t="s">
        <v>18</v>
      </c>
      <c r="T8" s="51"/>
    </row>
    <row r="9" spans="1:23" ht="14.4" thickBot="1" x14ac:dyDescent="0.35">
      <c r="A9" s="1" t="s">
        <v>19</v>
      </c>
      <c r="B9" s="1" t="str">
        <f>SUBSTITUTE(ADDRESS(1,COLUMN($W$43),4),"1","")</f>
        <v>W</v>
      </c>
      <c r="C9" s="1">
        <f>ROW($W$43)</f>
        <v>43</v>
      </c>
    </row>
    <row r="10" spans="1:23" x14ac:dyDescent="0.3">
      <c r="A10" s="1" t="s">
        <v>20</v>
      </c>
      <c r="B10" s="1" t="str">
        <f>SUBSTITUTE(ADDRESS(1,COLUMN($W$85),4),"1","")</f>
        <v>W</v>
      </c>
      <c r="C10" s="1">
        <f>ROW($W$85)</f>
        <v>85</v>
      </c>
      <c r="J10" s="48" t="str">
        <f>INDEX(lstC1,MATCH(_form,lstWs,0))</f>
        <v>Free</v>
      </c>
      <c r="K10" s="50"/>
      <c r="L10" s="50"/>
      <c r="M10" s="49"/>
      <c r="N10" s="48" t="str">
        <f>INDEX(lstC2,MATCH(_form,lstWs,0))</f>
        <v>Reduced</v>
      </c>
      <c r="O10" s="50"/>
      <c r="P10" s="50"/>
      <c r="Q10" s="49"/>
      <c r="R10" s="48" t="str">
        <f>INDEX(lstC3,MATCH(_form,lstWs,0))</f>
        <v>Paid</v>
      </c>
      <c r="S10" s="50"/>
      <c r="T10" s="50"/>
      <c r="U10" s="49"/>
      <c r="V10" s="48" t="s">
        <v>21</v>
      </c>
      <c r="W10" s="49"/>
    </row>
    <row r="11" spans="1:23" x14ac:dyDescent="0.3">
      <c r="E11" s="1" t="s">
        <v>22</v>
      </c>
      <c r="F11" s="1" t="s">
        <v>23</v>
      </c>
      <c r="I11" s="2" t="s">
        <v>24</v>
      </c>
      <c r="J11" s="24" t="s">
        <v>25</v>
      </c>
      <c r="K11" s="25" t="s">
        <v>26</v>
      </c>
      <c r="L11" s="25" t="s">
        <v>27</v>
      </c>
      <c r="M11" s="26"/>
      <c r="N11" s="24" t="s">
        <v>25</v>
      </c>
      <c r="O11" s="25" t="s">
        <v>26</v>
      </c>
      <c r="P11" s="25" t="s">
        <v>27</v>
      </c>
      <c r="Q11" s="26"/>
      <c r="R11" s="24" t="s">
        <v>25</v>
      </c>
      <c r="S11" s="25" t="s">
        <v>26</v>
      </c>
      <c r="T11" s="25" t="s">
        <v>27</v>
      </c>
      <c r="U11" s="26"/>
      <c r="V11" s="24" t="s">
        <v>25</v>
      </c>
      <c r="W11" s="26" t="s">
        <v>26</v>
      </c>
    </row>
    <row r="12" spans="1:23" x14ac:dyDescent="0.3">
      <c r="A12" s="4">
        <f>DATE(_yr,_mo,1)</f>
        <v>45931</v>
      </c>
      <c r="B12" s="1" t="b">
        <f t="shared" ref="B12:B42" si="0">MONTH(A12)=_mo</f>
        <v>1</v>
      </c>
      <c r="C12" s="1" t="str">
        <f>TEXT(A12,"ddd")</f>
        <v>Wed</v>
      </c>
      <c r="D12" s="1" t="b">
        <f t="shared" ref="D12:D42" si="1">INDEX(lstIsWE,MATCH(C12,lstWkDay,0))</f>
        <v>0</v>
      </c>
      <c r="E12" s="1">
        <f t="shared" ref="E12:E42" si="2">IF(_form="Non-Pricing",O12,IF(OR(J$10="Free",J$10="Reduced"),$K12,0)+IF(OR(N$10="Free",N$10="Reduced"),$O12,0)+IF(OR(R$10="Free",R$10="Reduced"),$S12,0))</f>
        <v>15</v>
      </c>
      <c r="F12" s="1">
        <f t="shared" ref="F12:F42" si="3">IF(E12=$E$43,IF(_form="Non-Pricing",E12,K12+O12+S12),0)</f>
        <v>15</v>
      </c>
      <c r="I12" s="5" t="str">
        <f>IF(B12,DAY(A12)&amp;" ("&amp;C12&amp;")","")</f>
        <v>1 (Wed)</v>
      </c>
      <c r="J12" s="16">
        <v>12</v>
      </c>
      <c r="K12" s="17">
        <v>15</v>
      </c>
      <c r="L12" s="18">
        <f t="shared" ref="L12:L42" si="4">ROUNDDOWN(K12*_af,0)</f>
        <v>14</v>
      </c>
      <c r="M12" s="6">
        <f>IF(AND(J12&gt;0,K12&gt;0),IF(J12&lt;=L12,1,-1),0)</f>
        <v>1</v>
      </c>
      <c r="N12" s="16"/>
      <c r="O12" s="17"/>
      <c r="P12" s="18">
        <f t="shared" ref="P12:P21" si="5">ROUNDDOWN(O12*_af,0)</f>
        <v>0</v>
      </c>
      <c r="Q12" s="6">
        <f>IF(AND(N12&gt;0,O12&gt;0),IF(N12&lt;=P12,1,-1),0)</f>
        <v>0</v>
      </c>
      <c r="R12" s="16"/>
      <c r="S12" s="17"/>
      <c r="T12" s="18">
        <f t="shared" ref="T12:T42" si="6">ROUNDDOWN(S12*_af,0)</f>
        <v>0</v>
      </c>
      <c r="U12" s="6">
        <f>IF(AND(R12&gt;0,S12&gt;0),IF(R12&lt;=T12,1,-1),0)</f>
        <v>0</v>
      </c>
      <c r="V12" s="21">
        <f>J12+N12+R12</f>
        <v>12</v>
      </c>
      <c r="W12" s="22">
        <f t="shared" ref="W12:W43" si="7">IF(_form="Non-Pricing",O12,K12+O12+S12)</f>
        <v>15</v>
      </c>
    </row>
    <row r="13" spans="1:23" x14ac:dyDescent="0.3">
      <c r="A13" s="4">
        <f>+A12+1</f>
        <v>45932</v>
      </c>
      <c r="B13" s="1" t="b">
        <f t="shared" si="0"/>
        <v>1</v>
      </c>
      <c r="C13" s="1" t="str">
        <f t="shared" ref="C13:C42" si="8">TEXT(A13,"ddd")</f>
        <v>Thu</v>
      </c>
      <c r="D13" s="1" t="b">
        <f t="shared" si="1"/>
        <v>0</v>
      </c>
      <c r="E13" s="1">
        <f t="shared" si="2"/>
        <v>15</v>
      </c>
      <c r="F13" s="1">
        <f t="shared" si="3"/>
        <v>15</v>
      </c>
      <c r="I13" s="5" t="str">
        <f t="shared" ref="I13:I42" si="9">IF(B13,DAY(A13)&amp;" ("&amp;C13&amp;")","")</f>
        <v>2 (Thu)</v>
      </c>
      <c r="J13" s="16">
        <v>13</v>
      </c>
      <c r="K13" s="17">
        <v>15</v>
      </c>
      <c r="L13" s="18">
        <f t="shared" si="4"/>
        <v>14</v>
      </c>
      <c r="M13" s="6">
        <f t="shared" ref="M13:M43" si="10">IF(AND(J13&gt;0,K13&gt;0),IF(J13&lt;=L13,1,-1),0)</f>
        <v>1</v>
      </c>
      <c r="N13" s="16"/>
      <c r="O13" s="17"/>
      <c r="P13" s="18">
        <f t="shared" si="5"/>
        <v>0</v>
      </c>
      <c r="Q13" s="6">
        <f t="shared" ref="Q13:Q43" si="11">IF(AND(N13&gt;0,O13&gt;0),IF(N13&lt;=P13,1,-1),0)</f>
        <v>0</v>
      </c>
      <c r="R13" s="16"/>
      <c r="S13" s="17"/>
      <c r="T13" s="18">
        <f t="shared" si="6"/>
        <v>0</v>
      </c>
      <c r="U13" s="6">
        <f t="shared" ref="U13:U43" si="12">IF(AND(R13&gt;0,S13&gt;0),IF(R13&lt;=T13,1,-1),0)</f>
        <v>0</v>
      </c>
      <c r="V13" s="21">
        <f t="shared" ref="V13:V43" si="13">J13+N13+R13</f>
        <v>13</v>
      </c>
      <c r="W13" s="22">
        <f t="shared" si="7"/>
        <v>15</v>
      </c>
    </row>
    <row r="14" spans="1:23" x14ac:dyDescent="0.3">
      <c r="A14" s="4">
        <f t="shared" ref="A14:A42" si="14">+A13+1</f>
        <v>45933</v>
      </c>
      <c r="B14" s="1" t="b">
        <f t="shared" si="0"/>
        <v>1</v>
      </c>
      <c r="C14" s="1" t="str">
        <f t="shared" si="8"/>
        <v>Fri</v>
      </c>
      <c r="D14" s="1" t="b">
        <f t="shared" si="1"/>
        <v>0</v>
      </c>
      <c r="E14" s="1">
        <f t="shared" si="2"/>
        <v>15</v>
      </c>
      <c r="F14" s="1">
        <f t="shared" si="3"/>
        <v>15</v>
      </c>
      <c r="I14" s="5" t="str">
        <f t="shared" si="9"/>
        <v>3 (Fri)</v>
      </c>
      <c r="J14" s="16">
        <v>10</v>
      </c>
      <c r="K14" s="17">
        <v>15</v>
      </c>
      <c r="L14" s="18">
        <f t="shared" si="4"/>
        <v>14</v>
      </c>
      <c r="M14" s="6">
        <f t="shared" si="10"/>
        <v>1</v>
      </c>
      <c r="N14" s="16"/>
      <c r="O14" s="17"/>
      <c r="P14" s="18">
        <f t="shared" si="5"/>
        <v>0</v>
      </c>
      <c r="Q14" s="6">
        <f t="shared" si="11"/>
        <v>0</v>
      </c>
      <c r="R14" s="16"/>
      <c r="S14" s="17"/>
      <c r="T14" s="18">
        <f t="shared" si="6"/>
        <v>0</v>
      </c>
      <c r="U14" s="6">
        <f t="shared" si="12"/>
        <v>0</v>
      </c>
      <c r="V14" s="21">
        <f t="shared" si="13"/>
        <v>10</v>
      </c>
      <c r="W14" s="22">
        <f t="shared" si="7"/>
        <v>15</v>
      </c>
    </row>
    <row r="15" spans="1:23" x14ac:dyDescent="0.3">
      <c r="A15" s="4">
        <f t="shared" si="14"/>
        <v>45934</v>
      </c>
      <c r="B15" s="1" t="b">
        <f t="shared" si="0"/>
        <v>1</v>
      </c>
      <c r="C15" s="1" t="str">
        <f t="shared" si="8"/>
        <v>Sat</v>
      </c>
      <c r="D15" s="1" t="b">
        <f t="shared" si="1"/>
        <v>1</v>
      </c>
      <c r="E15" s="1">
        <f t="shared" si="2"/>
        <v>0</v>
      </c>
      <c r="F15" s="1">
        <f t="shared" si="3"/>
        <v>0</v>
      </c>
      <c r="I15" s="5" t="str">
        <f t="shared" si="9"/>
        <v>4 (Sat)</v>
      </c>
      <c r="J15" s="16"/>
      <c r="K15" s="17"/>
      <c r="L15" s="18">
        <f t="shared" si="4"/>
        <v>0</v>
      </c>
      <c r="M15" s="6">
        <f t="shared" si="10"/>
        <v>0</v>
      </c>
      <c r="N15" s="16"/>
      <c r="O15" s="17"/>
      <c r="P15" s="18">
        <f t="shared" si="5"/>
        <v>0</v>
      </c>
      <c r="Q15" s="6">
        <f t="shared" si="11"/>
        <v>0</v>
      </c>
      <c r="R15" s="16"/>
      <c r="S15" s="17"/>
      <c r="T15" s="18">
        <f t="shared" si="6"/>
        <v>0</v>
      </c>
      <c r="U15" s="6">
        <f t="shared" si="12"/>
        <v>0</v>
      </c>
      <c r="V15" s="21">
        <f t="shared" si="13"/>
        <v>0</v>
      </c>
      <c r="W15" s="22">
        <f t="shared" si="7"/>
        <v>0</v>
      </c>
    </row>
    <row r="16" spans="1:23" x14ac:dyDescent="0.3">
      <c r="A16" s="4">
        <f t="shared" si="14"/>
        <v>45935</v>
      </c>
      <c r="B16" s="1" t="b">
        <f t="shared" si="0"/>
        <v>1</v>
      </c>
      <c r="C16" s="1" t="str">
        <f t="shared" si="8"/>
        <v>Sun</v>
      </c>
      <c r="D16" s="1" t="b">
        <f t="shared" si="1"/>
        <v>1</v>
      </c>
      <c r="E16" s="1">
        <f t="shared" si="2"/>
        <v>0</v>
      </c>
      <c r="F16" s="1">
        <f t="shared" si="3"/>
        <v>0</v>
      </c>
      <c r="I16" s="5" t="str">
        <f t="shared" si="9"/>
        <v>5 (Sun)</v>
      </c>
      <c r="J16" s="16"/>
      <c r="K16" s="17"/>
      <c r="L16" s="18">
        <f t="shared" si="4"/>
        <v>0</v>
      </c>
      <c r="M16" s="6">
        <f t="shared" si="10"/>
        <v>0</v>
      </c>
      <c r="N16" s="16"/>
      <c r="O16" s="17"/>
      <c r="P16" s="18">
        <f t="shared" si="5"/>
        <v>0</v>
      </c>
      <c r="Q16" s="6">
        <f t="shared" si="11"/>
        <v>0</v>
      </c>
      <c r="R16" s="16"/>
      <c r="S16" s="17"/>
      <c r="T16" s="18">
        <f t="shared" si="6"/>
        <v>0</v>
      </c>
      <c r="U16" s="6">
        <f t="shared" si="12"/>
        <v>0</v>
      </c>
      <c r="V16" s="21">
        <f t="shared" si="13"/>
        <v>0</v>
      </c>
      <c r="W16" s="22">
        <f t="shared" si="7"/>
        <v>0</v>
      </c>
    </row>
    <row r="17" spans="1:23" x14ac:dyDescent="0.3">
      <c r="A17" s="4">
        <f t="shared" si="14"/>
        <v>45936</v>
      </c>
      <c r="B17" s="1" t="b">
        <f t="shared" si="0"/>
        <v>1</v>
      </c>
      <c r="C17" s="1" t="str">
        <f t="shared" si="8"/>
        <v>Mon</v>
      </c>
      <c r="D17" s="1" t="b">
        <f t="shared" si="1"/>
        <v>0</v>
      </c>
      <c r="E17" s="1">
        <f t="shared" si="2"/>
        <v>15</v>
      </c>
      <c r="F17" s="1">
        <f t="shared" si="3"/>
        <v>15</v>
      </c>
      <c r="I17" s="5" t="str">
        <f t="shared" si="9"/>
        <v>6 (Mon)</v>
      </c>
      <c r="J17" s="16">
        <v>14</v>
      </c>
      <c r="K17" s="17">
        <v>15</v>
      </c>
      <c r="L17" s="18">
        <f t="shared" si="4"/>
        <v>14</v>
      </c>
      <c r="M17" s="6">
        <f t="shared" si="10"/>
        <v>1</v>
      </c>
      <c r="N17" s="16"/>
      <c r="O17" s="17"/>
      <c r="P17" s="18">
        <f t="shared" si="5"/>
        <v>0</v>
      </c>
      <c r="Q17" s="6">
        <f t="shared" si="11"/>
        <v>0</v>
      </c>
      <c r="R17" s="16"/>
      <c r="S17" s="17"/>
      <c r="T17" s="18">
        <f t="shared" si="6"/>
        <v>0</v>
      </c>
      <c r="U17" s="6">
        <f t="shared" si="12"/>
        <v>0</v>
      </c>
      <c r="V17" s="21">
        <f t="shared" si="13"/>
        <v>14</v>
      </c>
      <c r="W17" s="22">
        <f t="shared" si="7"/>
        <v>15</v>
      </c>
    </row>
    <row r="18" spans="1:23" x14ac:dyDescent="0.3">
      <c r="A18" s="4">
        <f t="shared" si="14"/>
        <v>45937</v>
      </c>
      <c r="B18" s="1" t="b">
        <f t="shared" si="0"/>
        <v>1</v>
      </c>
      <c r="C18" s="1" t="str">
        <f t="shared" si="8"/>
        <v>Tue</v>
      </c>
      <c r="D18" s="1" t="b">
        <f t="shared" si="1"/>
        <v>0</v>
      </c>
      <c r="E18" s="1">
        <f t="shared" si="2"/>
        <v>15</v>
      </c>
      <c r="F18" s="1">
        <f t="shared" si="3"/>
        <v>15</v>
      </c>
      <c r="I18" s="5" t="str">
        <f t="shared" si="9"/>
        <v>7 (Tue)</v>
      </c>
      <c r="J18" s="16">
        <v>14</v>
      </c>
      <c r="K18" s="17">
        <v>15</v>
      </c>
      <c r="L18" s="18">
        <f t="shared" si="4"/>
        <v>14</v>
      </c>
      <c r="M18" s="6">
        <f t="shared" si="10"/>
        <v>1</v>
      </c>
      <c r="N18" s="16"/>
      <c r="O18" s="17"/>
      <c r="P18" s="18">
        <f t="shared" si="5"/>
        <v>0</v>
      </c>
      <c r="Q18" s="6">
        <f t="shared" si="11"/>
        <v>0</v>
      </c>
      <c r="R18" s="16"/>
      <c r="S18" s="17"/>
      <c r="T18" s="18">
        <f t="shared" si="6"/>
        <v>0</v>
      </c>
      <c r="U18" s="6">
        <f t="shared" si="12"/>
        <v>0</v>
      </c>
      <c r="V18" s="21">
        <f t="shared" si="13"/>
        <v>14</v>
      </c>
      <c r="W18" s="22">
        <f t="shared" si="7"/>
        <v>15</v>
      </c>
    </row>
    <row r="19" spans="1:23" x14ac:dyDescent="0.3">
      <c r="A19" s="4">
        <f t="shared" si="14"/>
        <v>45938</v>
      </c>
      <c r="B19" s="1" t="b">
        <f t="shared" si="0"/>
        <v>1</v>
      </c>
      <c r="C19" s="1" t="str">
        <f t="shared" si="8"/>
        <v>Wed</v>
      </c>
      <c r="D19" s="1" t="b">
        <f t="shared" si="1"/>
        <v>0</v>
      </c>
      <c r="E19" s="1">
        <f t="shared" si="2"/>
        <v>15</v>
      </c>
      <c r="F19" s="1">
        <f t="shared" si="3"/>
        <v>15</v>
      </c>
      <c r="I19" s="5" t="str">
        <f t="shared" si="9"/>
        <v>8 (Wed)</v>
      </c>
      <c r="J19" s="16">
        <v>12</v>
      </c>
      <c r="K19" s="17">
        <v>15</v>
      </c>
      <c r="L19" s="18">
        <f t="shared" si="4"/>
        <v>14</v>
      </c>
      <c r="M19" s="6">
        <f t="shared" si="10"/>
        <v>1</v>
      </c>
      <c r="N19" s="16"/>
      <c r="O19" s="17"/>
      <c r="P19" s="18">
        <f t="shared" si="5"/>
        <v>0</v>
      </c>
      <c r="Q19" s="6">
        <f t="shared" si="11"/>
        <v>0</v>
      </c>
      <c r="R19" s="16"/>
      <c r="S19" s="17"/>
      <c r="T19" s="18">
        <f t="shared" si="6"/>
        <v>0</v>
      </c>
      <c r="U19" s="6">
        <f t="shared" si="12"/>
        <v>0</v>
      </c>
      <c r="V19" s="21">
        <f t="shared" si="13"/>
        <v>12</v>
      </c>
      <c r="W19" s="22">
        <f t="shared" si="7"/>
        <v>15</v>
      </c>
    </row>
    <row r="20" spans="1:23" x14ac:dyDescent="0.3">
      <c r="A20" s="4">
        <f t="shared" si="14"/>
        <v>45939</v>
      </c>
      <c r="B20" s="1" t="b">
        <f t="shared" si="0"/>
        <v>1</v>
      </c>
      <c r="C20" s="1" t="str">
        <f t="shared" si="8"/>
        <v>Thu</v>
      </c>
      <c r="D20" s="1" t="b">
        <f t="shared" si="1"/>
        <v>0</v>
      </c>
      <c r="E20" s="1">
        <f t="shared" si="2"/>
        <v>15</v>
      </c>
      <c r="F20" s="1">
        <f t="shared" si="3"/>
        <v>15</v>
      </c>
      <c r="I20" s="5" t="str">
        <f t="shared" si="9"/>
        <v>9 (Thu)</v>
      </c>
      <c r="J20" s="16">
        <v>9</v>
      </c>
      <c r="K20" s="17">
        <v>15</v>
      </c>
      <c r="L20" s="18">
        <f t="shared" si="4"/>
        <v>14</v>
      </c>
      <c r="M20" s="6">
        <f t="shared" si="10"/>
        <v>1</v>
      </c>
      <c r="N20" s="16"/>
      <c r="O20" s="17"/>
      <c r="P20" s="18">
        <f t="shared" si="5"/>
        <v>0</v>
      </c>
      <c r="Q20" s="6">
        <f t="shared" si="11"/>
        <v>0</v>
      </c>
      <c r="R20" s="16"/>
      <c r="S20" s="17"/>
      <c r="T20" s="18">
        <f t="shared" si="6"/>
        <v>0</v>
      </c>
      <c r="U20" s="6">
        <f t="shared" si="12"/>
        <v>0</v>
      </c>
      <c r="V20" s="21">
        <f t="shared" si="13"/>
        <v>9</v>
      </c>
      <c r="W20" s="22">
        <f t="shared" si="7"/>
        <v>15</v>
      </c>
    </row>
    <row r="21" spans="1:23" x14ac:dyDescent="0.3">
      <c r="A21" s="4">
        <f t="shared" si="14"/>
        <v>45940</v>
      </c>
      <c r="B21" s="1" t="b">
        <f t="shared" si="0"/>
        <v>1</v>
      </c>
      <c r="C21" s="1" t="str">
        <f t="shared" si="8"/>
        <v>Fri</v>
      </c>
      <c r="D21" s="1" t="b">
        <f t="shared" si="1"/>
        <v>0</v>
      </c>
      <c r="E21" s="1">
        <f t="shared" si="2"/>
        <v>15</v>
      </c>
      <c r="F21" s="1">
        <f t="shared" si="3"/>
        <v>15</v>
      </c>
      <c r="I21" s="5" t="str">
        <f t="shared" si="9"/>
        <v>10 (Fri)</v>
      </c>
      <c r="J21" s="16">
        <v>9</v>
      </c>
      <c r="K21" s="17">
        <v>15</v>
      </c>
      <c r="L21" s="18">
        <f t="shared" si="4"/>
        <v>14</v>
      </c>
      <c r="M21" s="6">
        <f t="shared" si="10"/>
        <v>1</v>
      </c>
      <c r="N21" s="16"/>
      <c r="O21" s="17"/>
      <c r="P21" s="18">
        <f t="shared" si="5"/>
        <v>0</v>
      </c>
      <c r="Q21" s="6">
        <f t="shared" si="11"/>
        <v>0</v>
      </c>
      <c r="R21" s="16"/>
      <c r="S21" s="17"/>
      <c r="T21" s="18">
        <f t="shared" si="6"/>
        <v>0</v>
      </c>
      <c r="U21" s="6">
        <f t="shared" si="12"/>
        <v>0</v>
      </c>
      <c r="V21" s="21">
        <f t="shared" si="13"/>
        <v>9</v>
      </c>
      <c r="W21" s="22">
        <f t="shared" si="7"/>
        <v>15</v>
      </c>
    </row>
    <row r="22" spans="1:23" x14ac:dyDescent="0.3">
      <c r="A22" s="4">
        <f t="shared" si="14"/>
        <v>45941</v>
      </c>
      <c r="B22" s="1" t="b">
        <f t="shared" si="0"/>
        <v>1</v>
      </c>
      <c r="C22" s="1" t="str">
        <f t="shared" si="8"/>
        <v>Sat</v>
      </c>
      <c r="D22" s="1" t="b">
        <f t="shared" si="1"/>
        <v>1</v>
      </c>
      <c r="E22" s="1">
        <f t="shared" si="2"/>
        <v>0</v>
      </c>
      <c r="F22" s="1">
        <f t="shared" si="3"/>
        <v>0</v>
      </c>
      <c r="I22" s="5" t="str">
        <f t="shared" si="9"/>
        <v>11 (Sat)</v>
      </c>
      <c r="J22" s="16"/>
      <c r="K22" s="17"/>
      <c r="L22" s="18">
        <f t="shared" si="4"/>
        <v>0</v>
      </c>
      <c r="M22" s="6">
        <f t="shared" si="10"/>
        <v>0</v>
      </c>
      <c r="N22" s="16"/>
      <c r="O22" s="17"/>
      <c r="P22" s="18">
        <f t="shared" ref="P22:P42" si="15">ROUNDDOWN(O22*_af,0)</f>
        <v>0</v>
      </c>
      <c r="Q22" s="6">
        <f t="shared" si="11"/>
        <v>0</v>
      </c>
      <c r="R22" s="16"/>
      <c r="S22" s="17"/>
      <c r="T22" s="18">
        <f t="shared" si="6"/>
        <v>0</v>
      </c>
      <c r="U22" s="6">
        <f t="shared" si="12"/>
        <v>0</v>
      </c>
      <c r="V22" s="21">
        <f t="shared" si="13"/>
        <v>0</v>
      </c>
      <c r="W22" s="22">
        <f t="shared" si="7"/>
        <v>0</v>
      </c>
    </row>
    <row r="23" spans="1:23" x14ac:dyDescent="0.3">
      <c r="A23" s="4">
        <f t="shared" si="14"/>
        <v>45942</v>
      </c>
      <c r="B23" s="1" t="b">
        <f t="shared" si="0"/>
        <v>1</v>
      </c>
      <c r="C23" s="1" t="str">
        <f t="shared" si="8"/>
        <v>Sun</v>
      </c>
      <c r="D23" s="1" t="b">
        <f t="shared" si="1"/>
        <v>1</v>
      </c>
      <c r="E23" s="1">
        <f t="shared" si="2"/>
        <v>0</v>
      </c>
      <c r="F23" s="1">
        <f t="shared" si="3"/>
        <v>0</v>
      </c>
      <c r="I23" s="5" t="str">
        <f t="shared" si="9"/>
        <v>12 (Sun)</v>
      </c>
      <c r="J23" s="16"/>
      <c r="K23" s="17"/>
      <c r="L23" s="18">
        <f t="shared" si="4"/>
        <v>0</v>
      </c>
      <c r="M23" s="6">
        <f t="shared" si="10"/>
        <v>0</v>
      </c>
      <c r="N23" s="16"/>
      <c r="O23" s="17"/>
      <c r="P23" s="18">
        <f t="shared" si="15"/>
        <v>0</v>
      </c>
      <c r="Q23" s="6">
        <f t="shared" si="11"/>
        <v>0</v>
      </c>
      <c r="R23" s="16"/>
      <c r="S23" s="17"/>
      <c r="T23" s="18">
        <f t="shared" si="6"/>
        <v>0</v>
      </c>
      <c r="U23" s="6">
        <f t="shared" si="12"/>
        <v>0</v>
      </c>
      <c r="V23" s="21">
        <f t="shared" si="13"/>
        <v>0</v>
      </c>
      <c r="W23" s="22">
        <f t="shared" si="7"/>
        <v>0</v>
      </c>
    </row>
    <row r="24" spans="1:23" x14ac:dyDescent="0.3">
      <c r="A24" s="4">
        <f t="shared" si="14"/>
        <v>45943</v>
      </c>
      <c r="B24" s="1" t="b">
        <f t="shared" si="0"/>
        <v>1</v>
      </c>
      <c r="C24" s="1" t="str">
        <f t="shared" si="8"/>
        <v>Mon</v>
      </c>
      <c r="D24" s="1" t="b">
        <f t="shared" si="1"/>
        <v>0</v>
      </c>
      <c r="E24" s="1">
        <f t="shared" si="2"/>
        <v>15</v>
      </c>
      <c r="F24" s="1">
        <f t="shared" si="3"/>
        <v>15</v>
      </c>
      <c r="I24" s="5" t="str">
        <f t="shared" si="9"/>
        <v>13 (Mon)</v>
      </c>
      <c r="J24" s="16">
        <v>0</v>
      </c>
      <c r="K24" s="17">
        <v>15</v>
      </c>
      <c r="L24" s="18">
        <f t="shared" si="4"/>
        <v>14</v>
      </c>
      <c r="M24" s="6">
        <f t="shared" si="10"/>
        <v>0</v>
      </c>
      <c r="N24" s="16"/>
      <c r="O24" s="17"/>
      <c r="P24" s="18">
        <f t="shared" si="15"/>
        <v>0</v>
      </c>
      <c r="Q24" s="6">
        <f t="shared" si="11"/>
        <v>0</v>
      </c>
      <c r="R24" s="16"/>
      <c r="S24" s="17"/>
      <c r="T24" s="18">
        <f t="shared" si="6"/>
        <v>0</v>
      </c>
      <c r="U24" s="6">
        <f t="shared" si="12"/>
        <v>0</v>
      </c>
      <c r="V24" s="21">
        <f t="shared" si="13"/>
        <v>0</v>
      </c>
      <c r="W24" s="22">
        <f t="shared" si="7"/>
        <v>15</v>
      </c>
    </row>
    <row r="25" spans="1:23" x14ac:dyDescent="0.3">
      <c r="A25" s="4">
        <f t="shared" si="14"/>
        <v>45944</v>
      </c>
      <c r="B25" s="1" t="b">
        <f t="shared" si="0"/>
        <v>1</v>
      </c>
      <c r="C25" s="1" t="str">
        <f t="shared" si="8"/>
        <v>Tue</v>
      </c>
      <c r="D25" s="1" t="b">
        <f t="shared" si="1"/>
        <v>0</v>
      </c>
      <c r="E25" s="1">
        <f t="shared" si="2"/>
        <v>15</v>
      </c>
      <c r="F25" s="1">
        <f t="shared" si="3"/>
        <v>15</v>
      </c>
      <c r="I25" s="5" t="str">
        <f t="shared" si="9"/>
        <v>14 (Tue)</v>
      </c>
      <c r="J25" s="16">
        <v>9</v>
      </c>
      <c r="K25" s="17">
        <v>15</v>
      </c>
      <c r="L25" s="18">
        <f t="shared" si="4"/>
        <v>14</v>
      </c>
      <c r="M25" s="6">
        <f t="shared" si="10"/>
        <v>1</v>
      </c>
      <c r="N25" s="16"/>
      <c r="O25" s="17"/>
      <c r="P25" s="18">
        <f t="shared" si="15"/>
        <v>0</v>
      </c>
      <c r="Q25" s="6">
        <f t="shared" si="11"/>
        <v>0</v>
      </c>
      <c r="R25" s="16"/>
      <c r="S25" s="17"/>
      <c r="T25" s="18">
        <f t="shared" si="6"/>
        <v>0</v>
      </c>
      <c r="U25" s="6">
        <f t="shared" si="12"/>
        <v>0</v>
      </c>
      <c r="V25" s="21">
        <f t="shared" si="13"/>
        <v>9</v>
      </c>
      <c r="W25" s="22">
        <f t="shared" si="7"/>
        <v>15</v>
      </c>
    </row>
    <row r="26" spans="1:23" x14ac:dyDescent="0.3">
      <c r="A26" s="4">
        <f t="shared" si="14"/>
        <v>45945</v>
      </c>
      <c r="B26" s="1" t="b">
        <f t="shared" si="0"/>
        <v>1</v>
      </c>
      <c r="C26" s="1" t="str">
        <f t="shared" si="8"/>
        <v>Wed</v>
      </c>
      <c r="D26" s="1" t="b">
        <f t="shared" si="1"/>
        <v>0</v>
      </c>
      <c r="E26" s="1">
        <f t="shared" si="2"/>
        <v>15</v>
      </c>
      <c r="F26" s="1">
        <f t="shared" si="3"/>
        <v>15</v>
      </c>
      <c r="I26" s="5" t="str">
        <f t="shared" si="9"/>
        <v>15 (Wed)</v>
      </c>
      <c r="J26" s="16">
        <v>11</v>
      </c>
      <c r="K26" s="17">
        <v>15</v>
      </c>
      <c r="L26" s="18">
        <f t="shared" si="4"/>
        <v>14</v>
      </c>
      <c r="M26" s="6">
        <f t="shared" si="10"/>
        <v>1</v>
      </c>
      <c r="N26" s="16"/>
      <c r="O26" s="17"/>
      <c r="P26" s="18">
        <f t="shared" si="15"/>
        <v>0</v>
      </c>
      <c r="Q26" s="6">
        <f t="shared" si="11"/>
        <v>0</v>
      </c>
      <c r="R26" s="16"/>
      <c r="S26" s="17"/>
      <c r="T26" s="18">
        <f t="shared" si="6"/>
        <v>0</v>
      </c>
      <c r="U26" s="6">
        <f t="shared" si="12"/>
        <v>0</v>
      </c>
      <c r="V26" s="21">
        <f t="shared" si="13"/>
        <v>11</v>
      </c>
      <c r="W26" s="22">
        <f t="shared" si="7"/>
        <v>15</v>
      </c>
    </row>
    <row r="27" spans="1:23" x14ac:dyDescent="0.3">
      <c r="A27" s="4">
        <f t="shared" si="14"/>
        <v>45946</v>
      </c>
      <c r="B27" s="1" t="b">
        <f t="shared" si="0"/>
        <v>1</v>
      </c>
      <c r="C27" s="1" t="str">
        <f t="shared" si="8"/>
        <v>Thu</v>
      </c>
      <c r="D27" s="1" t="b">
        <f t="shared" si="1"/>
        <v>0</v>
      </c>
      <c r="E27" s="1">
        <f t="shared" si="2"/>
        <v>15</v>
      </c>
      <c r="F27" s="1">
        <f t="shared" si="3"/>
        <v>15</v>
      </c>
      <c r="I27" s="5" t="str">
        <f t="shared" si="9"/>
        <v>16 (Thu)</v>
      </c>
      <c r="J27" s="16">
        <v>13</v>
      </c>
      <c r="K27" s="17">
        <v>15</v>
      </c>
      <c r="L27" s="18">
        <f t="shared" si="4"/>
        <v>14</v>
      </c>
      <c r="M27" s="6">
        <f t="shared" si="10"/>
        <v>1</v>
      </c>
      <c r="N27" s="16"/>
      <c r="O27" s="17"/>
      <c r="P27" s="18">
        <f t="shared" si="15"/>
        <v>0</v>
      </c>
      <c r="Q27" s="6">
        <f t="shared" si="11"/>
        <v>0</v>
      </c>
      <c r="R27" s="16"/>
      <c r="S27" s="17"/>
      <c r="T27" s="18">
        <f t="shared" si="6"/>
        <v>0</v>
      </c>
      <c r="U27" s="6">
        <f t="shared" si="12"/>
        <v>0</v>
      </c>
      <c r="V27" s="21">
        <f t="shared" si="13"/>
        <v>13</v>
      </c>
      <c r="W27" s="22">
        <f t="shared" si="7"/>
        <v>15</v>
      </c>
    </row>
    <row r="28" spans="1:23" x14ac:dyDescent="0.3">
      <c r="A28" s="4">
        <f t="shared" si="14"/>
        <v>45947</v>
      </c>
      <c r="B28" s="1" t="b">
        <f t="shared" si="0"/>
        <v>1</v>
      </c>
      <c r="C28" s="1" t="str">
        <f t="shared" si="8"/>
        <v>Fri</v>
      </c>
      <c r="D28" s="1" t="b">
        <f t="shared" si="1"/>
        <v>0</v>
      </c>
      <c r="E28" s="1">
        <f t="shared" si="2"/>
        <v>15</v>
      </c>
      <c r="F28" s="1">
        <f t="shared" si="3"/>
        <v>15</v>
      </c>
      <c r="I28" s="5" t="str">
        <f t="shared" si="9"/>
        <v>17 (Fri)</v>
      </c>
      <c r="J28" s="16">
        <v>12</v>
      </c>
      <c r="K28" s="17">
        <v>15</v>
      </c>
      <c r="L28" s="18">
        <f t="shared" si="4"/>
        <v>14</v>
      </c>
      <c r="M28" s="6">
        <f t="shared" si="10"/>
        <v>1</v>
      </c>
      <c r="N28" s="16"/>
      <c r="O28" s="17"/>
      <c r="P28" s="18">
        <f t="shared" si="15"/>
        <v>0</v>
      </c>
      <c r="Q28" s="6">
        <f t="shared" si="11"/>
        <v>0</v>
      </c>
      <c r="R28" s="16"/>
      <c r="S28" s="17"/>
      <c r="T28" s="18">
        <f t="shared" si="6"/>
        <v>0</v>
      </c>
      <c r="U28" s="6">
        <f t="shared" si="12"/>
        <v>0</v>
      </c>
      <c r="V28" s="21">
        <f t="shared" si="13"/>
        <v>12</v>
      </c>
      <c r="W28" s="22">
        <f t="shared" si="7"/>
        <v>15</v>
      </c>
    </row>
    <row r="29" spans="1:23" x14ac:dyDescent="0.3">
      <c r="A29" s="4">
        <f t="shared" si="14"/>
        <v>45948</v>
      </c>
      <c r="B29" s="1" t="b">
        <f t="shared" si="0"/>
        <v>1</v>
      </c>
      <c r="C29" s="1" t="str">
        <f t="shared" si="8"/>
        <v>Sat</v>
      </c>
      <c r="D29" s="1" t="b">
        <f t="shared" si="1"/>
        <v>1</v>
      </c>
      <c r="E29" s="1">
        <f t="shared" si="2"/>
        <v>0</v>
      </c>
      <c r="F29" s="1">
        <f t="shared" si="3"/>
        <v>0</v>
      </c>
      <c r="I29" s="5" t="str">
        <f t="shared" si="9"/>
        <v>18 (Sat)</v>
      </c>
      <c r="J29" s="16"/>
      <c r="K29" s="17"/>
      <c r="L29" s="18">
        <f t="shared" si="4"/>
        <v>0</v>
      </c>
      <c r="M29" s="6">
        <f t="shared" si="10"/>
        <v>0</v>
      </c>
      <c r="N29" s="16"/>
      <c r="O29" s="17"/>
      <c r="P29" s="18">
        <f t="shared" si="15"/>
        <v>0</v>
      </c>
      <c r="Q29" s="6">
        <f t="shared" si="11"/>
        <v>0</v>
      </c>
      <c r="R29" s="16"/>
      <c r="S29" s="17"/>
      <c r="T29" s="18">
        <f t="shared" si="6"/>
        <v>0</v>
      </c>
      <c r="U29" s="6">
        <f t="shared" si="12"/>
        <v>0</v>
      </c>
      <c r="V29" s="21">
        <f t="shared" si="13"/>
        <v>0</v>
      </c>
      <c r="W29" s="22">
        <f t="shared" si="7"/>
        <v>0</v>
      </c>
    </row>
    <row r="30" spans="1:23" x14ac:dyDescent="0.3">
      <c r="A30" s="4">
        <f t="shared" si="14"/>
        <v>45949</v>
      </c>
      <c r="B30" s="1" t="b">
        <f t="shared" si="0"/>
        <v>1</v>
      </c>
      <c r="C30" s="1" t="str">
        <f t="shared" si="8"/>
        <v>Sun</v>
      </c>
      <c r="D30" s="1" t="b">
        <f t="shared" si="1"/>
        <v>1</v>
      </c>
      <c r="E30" s="1">
        <f t="shared" si="2"/>
        <v>0</v>
      </c>
      <c r="F30" s="1">
        <f t="shared" si="3"/>
        <v>0</v>
      </c>
      <c r="I30" s="5" t="str">
        <f t="shared" si="9"/>
        <v>19 (Sun)</v>
      </c>
      <c r="J30" s="16"/>
      <c r="K30" s="17"/>
      <c r="L30" s="18">
        <f t="shared" si="4"/>
        <v>0</v>
      </c>
      <c r="M30" s="6">
        <f t="shared" si="10"/>
        <v>0</v>
      </c>
      <c r="N30" s="16"/>
      <c r="O30" s="17"/>
      <c r="P30" s="18">
        <f t="shared" si="15"/>
        <v>0</v>
      </c>
      <c r="Q30" s="6">
        <f t="shared" si="11"/>
        <v>0</v>
      </c>
      <c r="R30" s="16"/>
      <c r="S30" s="17"/>
      <c r="T30" s="18">
        <f t="shared" si="6"/>
        <v>0</v>
      </c>
      <c r="U30" s="6">
        <f t="shared" si="12"/>
        <v>0</v>
      </c>
      <c r="V30" s="21">
        <f t="shared" si="13"/>
        <v>0</v>
      </c>
      <c r="W30" s="22">
        <f t="shared" si="7"/>
        <v>0</v>
      </c>
    </row>
    <row r="31" spans="1:23" x14ac:dyDescent="0.3">
      <c r="A31" s="4">
        <f t="shared" si="14"/>
        <v>45950</v>
      </c>
      <c r="B31" s="1" t="b">
        <f t="shared" si="0"/>
        <v>1</v>
      </c>
      <c r="C31" s="1" t="str">
        <f t="shared" si="8"/>
        <v>Mon</v>
      </c>
      <c r="D31" s="1" t="b">
        <f t="shared" si="1"/>
        <v>0</v>
      </c>
      <c r="E31" s="1">
        <f t="shared" si="2"/>
        <v>15</v>
      </c>
      <c r="F31" s="1">
        <f t="shared" si="3"/>
        <v>15</v>
      </c>
      <c r="I31" s="5" t="str">
        <f t="shared" si="9"/>
        <v>20 (Mon)</v>
      </c>
      <c r="J31" s="16">
        <v>13</v>
      </c>
      <c r="K31" s="17">
        <v>15</v>
      </c>
      <c r="L31" s="18">
        <f t="shared" si="4"/>
        <v>14</v>
      </c>
      <c r="M31" s="6">
        <f t="shared" si="10"/>
        <v>1</v>
      </c>
      <c r="N31" s="16"/>
      <c r="O31" s="17"/>
      <c r="P31" s="18">
        <f t="shared" si="15"/>
        <v>0</v>
      </c>
      <c r="Q31" s="6">
        <f t="shared" si="11"/>
        <v>0</v>
      </c>
      <c r="R31" s="16"/>
      <c r="S31" s="17"/>
      <c r="T31" s="18">
        <f t="shared" si="6"/>
        <v>0</v>
      </c>
      <c r="U31" s="6">
        <f t="shared" si="12"/>
        <v>0</v>
      </c>
      <c r="V31" s="21">
        <f t="shared" si="13"/>
        <v>13</v>
      </c>
      <c r="W31" s="22">
        <f t="shared" si="7"/>
        <v>15</v>
      </c>
    </row>
    <row r="32" spans="1:23" x14ac:dyDescent="0.3">
      <c r="A32" s="4">
        <f t="shared" si="14"/>
        <v>45951</v>
      </c>
      <c r="B32" s="1" t="b">
        <f t="shared" si="0"/>
        <v>1</v>
      </c>
      <c r="C32" s="1" t="str">
        <f t="shared" si="8"/>
        <v>Tue</v>
      </c>
      <c r="D32" s="1" t="b">
        <f t="shared" si="1"/>
        <v>0</v>
      </c>
      <c r="E32" s="1">
        <f t="shared" si="2"/>
        <v>15</v>
      </c>
      <c r="F32" s="1">
        <f t="shared" si="3"/>
        <v>15</v>
      </c>
      <c r="I32" s="5" t="str">
        <f t="shared" si="9"/>
        <v>21 (Tue)</v>
      </c>
      <c r="J32" s="16">
        <v>14</v>
      </c>
      <c r="K32" s="17">
        <v>15</v>
      </c>
      <c r="L32" s="18">
        <f t="shared" si="4"/>
        <v>14</v>
      </c>
      <c r="M32" s="6">
        <f t="shared" si="10"/>
        <v>1</v>
      </c>
      <c r="N32" s="16"/>
      <c r="O32" s="17"/>
      <c r="P32" s="18">
        <f t="shared" si="15"/>
        <v>0</v>
      </c>
      <c r="Q32" s="6">
        <f t="shared" si="11"/>
        <v>0</v>
      </c>
      <c r="R32" s="16"/>
      <c r="S32" s="17"/>
      <c r="T32" s="18">
        <f t="shared" si="6"/>
        <v>0</v>
      </c>
      <c r="U32" s="6">
        <f t="shared" si="12"/>
        <v>0</v>
      </c>
      <c r="V32" s="21">
        <f t="shared" si="13"/>
        <v>14</v>
      </c>
      <c r="W32" s="22">
        <f t="shared" si="7"/>
        <v>15</v>
      </c>
    </row>
    <row r="33" spans="1:23" x14ac:dyDescent="0.3">
      <c r="A33" s="4">
        <f t="shared" si="14"/>
        <v>45952</v>
      </c>
      <c r="B33" s="1" t="b">
        <f t="shared" si="0"/>
        <v>1</v>
      </c>
      <c r="C33" s="1" t="str">
        <f t="shared" si="8"/>
        <v>Wed</v>
      </c>
      <c r="D33" s="1" t="b">
        <f t="shared" si="1"/>
        <v>0</v>
      </c>
      <c r="E33" s="1">
        <f t="shared" si="2"/>
        <v>15</v>
      </c>
      <c r="F33" s="1">
        <f t="shared" si="3"/>
        <v>15</v>
      </c>
      <c r="I33" s="5" t="str">
        <f t="shared" si="9"/>
        <v>22 (Wed)</v>
      </c>
      <c r="J33" s="16">
        <v>14</v>
      </c>
      <c r="K33" s="17">
        <v>15</v>
      </c>
      <c r="L33" s="18">
        <f t="shared" si="4"/>
        <v>14</v>
      </c>
      <c r="M33" s="6">
        <f t="shared" si="10"/>
        <v>1</v>
      </c>
      <c r="N33" s="16"/>
      <c r="O33" s="17"/>
      <c r="P33" s="18">
        <f t="shared" si="15"/>
        <v>0</v>
      </c>
      <c r="Q33" s="6">
        <f t="shared" si="11"/>
        <v>0</v>
      </c>
      <c r="R33" s="16"/>
      <c r="S33" s="17"/>
      <c r="T33" s="18">
        <f t="shared" si="6"/>
        <v>0</v>
      </c>
      <c r="U33" s="6">
        <f t="shared" si="12"/>
        <v>0</v>
      </c>
      <c r="V33" s="21">
        <f t="shared" si="13"/>
        <v>14</v>
      </c>
      <c r="W33" s="22">
        <f t="shared" si="7"/>
        <v>15</v>
      </c>
    </row>
    <row r="34" spans="1:23" x14ac:dyDescent="0.3">
      <c r="A34" s="4">
        <f t="shared" si="14"/>
        <v>45953</v>
      </c>
      <c r="B34" s="1" t="b">
        <f t="shared" si="0"/>
        <v>1</v>
      </c>
      <c r="C34" s="1" t="str">
        <f t="shared" si="8"/>
        <v>Thu</v>
      </c>
      <c r="D34" s="1" t="b">
        <f t="shared" si="1"/>
        <v>0</v>
      </c>
      <c r="E34" s="1">
        <f t="shared" si="2"/>
        <v>15</v>
      </c>
      <c r="F34" s="1">
        <f t="shared" si="3"/>
        <v>15</v>
      </c>
      <c r="I34" s="5" t="str">
        <f t="shared" si="9"/>
        <v>23 (Thu)</v>
      </c>
      <c r="J34" s="16">
        <v>14</v>
      </c>
      <c r="K34" s="17">
        <v>15</v>
      </c>
      <c r="L34" s="18">
        <f t="shared" si="4"/>
        <v>14</v>
      </c>
      <c r="M34" s="6">
        <f t="shared" si="10"/>
        <v>1</v>
      </c>
      <c r="N34" s="16"/>
      <c r="O34" s="17"/>
      <c r="P34" s="18">
        <f t="shared" si="15"/>
        <v>0</v>
      </c>
      <c r="Q34" s="6">
        <f t="shared" si="11"/>
        <v>0</v>
      </c>
      <c r="R34" s="16"/>
      <c r="S34" s="17"/>
      <c r="T34" s="18">
        <f t="shared" si="6"/>
        <v>0</v>
      </c>
      <c r="U34" s="6">
        <f t="shared" si="12"/>
        <v>0</v>
      </c>
      <c r="V34" s="21">
        <f t="shared" si="13"/>
        <v>14</v>
      </c>
      <c r="W34" s="22">
        <f t="shared" si="7"/>
        <v>15</v>
      </c>
    </row>
    <row r="35" spans="1:23" x14ac:dyDescent="0.3">
      <c r="A35" s="4">
        <f t="shared" si="14"/>
        <v>45954</v>
      </c>
      <c r="B35" s="1" t="b">
        <f t="shared" si="0"/>
        <v>1</v>
      </c>
      <c r="C35" s="1" t="str">
        <f t="shared" si="8"/>
        <v>Fri</v>
      </c>
      <c r="D35" s="1" t="b">
        <f t="shared" si="1"/>
        <v>0</v>
      </c>
      <c r="E35" s="1">
        <f t="shared" si="2"/>
        <v>15</v>
      </c>
      <c r="F35" s="1">
        <f t="shared" si="3"/>
        <v>15</v>
      </c>
      <c r="I35" s="5" t="str">
        <f t="shared" si="9"/>
        <v>24 (Fri)</v>
      </c>
      <c r="J35" s="16">
        <v>12</v>
      </c>
      <c r="K35" s="17">
        <v>15</v>
      </c>
      <c r="L35" s="18">
        <f t="shared" si="4"/>
        <v>14</v>
      </c>
      <c r="M35" s="6">
        <f t="shared" si="10"/>
        <v>1</v>
      </c>
      <c r="N35" s="16"/>
      <c r="O35" s="17"/>
      <c r="P35" s="18">
        <f t="shared" si="15"/>
        <v>0</v>
      </c>
      <c r="Q35" s="6">
        <f t="shared" si="11"/>
        <v>0</v>
      </c>
      <c r="R35" s="16"/>
      <c r="S35" s="17"/>
      <c r="T35" s="18">
        <f t="shared" si="6"/>
        <v>0</v>
      </c>
      <c r="U35" s="6">
        <f t="shared" si="12"/>
        <v>0</v>
      </c>
      <c r="V35" s="21">
        <f t="shared" si="13"/>
        <v>12</v>
      </c>
      <c r="W35" s="22">
        <f t="shared" si="7"/>
        <v>15</v>
      </c>
    </row>
    <row r="36" spans="1:23" x14ac:dyDescent="0.3">
      <c r="A36" s="4">
        <f t="shared" si="14"/>
        <v>45955</v>
      </c>
      <c r="B36" s="1" t="b">
        <f t="shared" si="0"/>
        <v>1</v>
      </c>
      <c r="C36" s="1" t="str">
        <f t="shared" si="8"/>
        <v>Sat</v>
      </c>
      <c r="D36" s="1" t="b">
        <f t="shared" si="1"/>
        <v>1</v>
      </c>
      <c r="E36" s="1">
        <f t="shared" si="2"/>
        <v>0</v>
      </c>
      <c r="F36" s="1">
        <f t="shared" si="3"/>
        <v>0</v>
      </c>
      <c r="I36" s="5" t="str">
        <f t="shared" si="9"/>
        <v>25 (Sat)</v>
      </c>
      <c r="J36" s="16"/>
      <c r="K36" s="17"/>
      <c r="L36" s="18">
        <f t="shared" si="4"/>
        <v>0</v>
      </c>
      <c r="M36" s="6">
        <f t="shared" si="10"/>
        <v>0</v>
      </c>
      <c r="N36" s="16"/>
      <c r="O36" s="17"/>
      <c r="P36" s="18">
        <f t="shared" si="15"/>
        <v>0</v>
      </c>
      <c r="Q36" s="6">
        <f t="shared" si="11"/>
        <v>0</v>
      </c>
      <c r="R36" s="16"/>
      <c r="S36" s="17"/>
      <c r="T36" s="18">
        <f t="shared" si="6"/>
        <v>0</v>
      </c>
      <c r="U36" s="6">
        <f t="shared" si="12"/>
        <v>0</v>
      </c>
      <c r="V36" s="21">
        <f t="shared" si="13"/>
        <v>0</v>
      </c>
      <c r="W36" s="22">
        <f t="shared" si="7"/>
        <v>0</v>
      </c>
    </row>
    <row r="37" spans="1:23" x14ac:dyDescent="0.3">
      <c r="A37" s="4">
        <f t="shared" si="14"/>
        <v>45956</v>
      </c>
      <c r="B37" s="1" t="b">
        <f t="shared" si="0"/>
        <v>1</v>
      </c>
      <c r="C37" s="1" t="str">
        <f t="shared" si="8"/>
        <v>Sun</v>
      </c>
      <c r="D37" s="1" t="b">
        <f t="shared" si="1"/>
        <v>1</v>
      </c>
      <c r="E37" s="1">
        <f t="shared" si="2"/>
        <v>0</v>
      </c>
      <c r="F37" s="1">
        <f t="shared" si="3"/>
        <v>0</v>
      </c>
      <c r="I37" s="5" t="str">
        <f t="shared" si="9"/>
        <v>26 (Sun)</v>
      </c>
      <c r="J37" s="16"/>
      <c r="K37" s="17"/>
      <c r="L37" s="18">
        <f t="shared" si="4"/>
        <v>0</v>
      </c>
      <c r="M37" s="6">
        <f t="shared" si="10"/>
        <v>0</v>
      </c>
      <c r="N37" s="16"/>
      <c r="O37" s="17"/>
      <c r="P37" s="18">
        <f t="shared" si="15"/>
        <v>0</v>
      </c>
      <c r="Q37" s="6">
        <f t="shared" si="11"/>
        <v>0</v>
      </c>
      <c r="R37" s="16"/>
      <c r="S37" s="17"/>
      <c r="T37" s="18">
        <f t="shared" si="6"/>
        <v>0</v>
      </c>
      <c r="U37" s="6">
        <f t="shared" si="12"/>
        <v>0</v>
      </c>
      <c r="V37" s="21">
        <f t="shared" si="13"/>
        <v>0</v>
      </c>
      <c r="W37" s="22">
        <f t="shared" si="7"/>
        <v>0</v>
      </c>
    </row>
    <row r="38" spans="1:23" x14ac:dyDescent="0.3">
      <c r="A38" s="4">
        <f t="shared" si="14"/>
        <v>45957</v>
      </c>
      <c r="B38" s="1" t="b">
        <f t="shared" si="0"/>
        <v>1</v>
      </c>
      <c r="C38" s="1" t="str">
        <f t="shared" si="8"/>
        <v>Mon</v>
      </c>
      <c r="D38" s="1" t="b">
        <f t="shared" si="1"/>
        <v>0</v>
      </c>
      <c r="E38" s="1">
        <f t="shared" si="2"/>
        <v>15</v>
      </c>
      <c r="F38" s="1">
        <f t="shared" si="3"/>
        <v>15</v>
      </c>
      <c r="I38" s="5" t="str">
        <f t="shared" si="9"/>
        <v>27 (Mon)</v>
      </c>
      <c r="J38" s="16">
        <v>8</v>
      </c>
      <c r="K38" s="17">
        <v>15</v>
      </c>
      <c r="L38" s="18">
        <f t="shared" si="4"/>
        <v>14</v>
      </c>
      <c r="M38" s="6">
        <f t="shared" si="10"/>
        <v>1</v>
      </c>
      <c r="N38" s="16"/>
      <c r="O38" s="17"/>
      <c r="P38" s="18">
        <f t="shared" si="15"/>
        <v>0</v>
      </c>
      <c r="Q38" s="6">
        <f t="shared" si="11"/>
        <v>0</v>
      </c>
      <c r="R38" s="16"/>
      <c r="S38" s="17"/>
      <c r="T38" s="18">
        <f t="shared" si="6"/>
        <v>0</v>
      </c>
      <c r="U38" s="6">
        <f t="shared" si="12"/>
        <v>0</v>
      </c>
      <c r="V38" s="21">
        <f t="shared" si="13"/>
        <v>8</v>
      </c>
      <c r="W38" s="22">
        <f t="shared" si="7"/>
        <v>15</v>
      </c>
    </row>
    <row r="39" spans="1:23" x14ac:dyDescent="0.3">
      <c r="A39" s="4">
        <f t="shared" si="14"/>
        <v>45958</v>
      </c>
      <c r="B39" s="1" t="b">
        <f t="shared" si="0"/>
        <v>1</v>
      </c>
      <c r="C39" s="1" t="str">
        <f t="shared" si="8"/>
        <v>Tue</v>
      </c>
      <c r="D39" s="1" t="b">
        <f t="shared" si="1"/>
        <v>0</v>
      </c>
      <c r="E39" s="1">
        <f t="shared" si="2"/>
        <v>15</v>
      </c>
      <c r="F39" s="1">
        <f t="shared" si="3"/>
        <v>15</v>
      </c>
      <c r="I39" s="5" t="str">
        <f t="shared" si="9"/>
        <v>28 (Tue)</v>
      </c>
      <c r="J39" s="16">
        <v>13</v>
      </c>
      <c r="K39" s="17">
        <v>15</v>
      </c>
      <c r="L39" s="18">
        <f t="shared" si="4"/>
        <v>14</v>
      </c>
      <c r="M39" s="6">
        <f t="shared" si="10"/>
        <v>1</v>
      </c>
      <c r="N39" s="16"/>
      <c r="O39" s="17"/>
      <c r="P39" s="18">
        <f t="shared" si="15"/>
        <v>0</v>
      </c>
      <c r="Q39" s="6">
        <f t="shared" si="11"/>
        <v>0</v>
      </c>
      <c r="R39" s="16"/>
      <c r="S39" s="17"/>
      <c r="T39" s="18">
        <f t="shared" si="6"/>
        <v>0</v>
      </c>
      <c r="U39" s="6">
        <f t="shared" si="12"/>
        <v>0</v>
      </c>
      <c r="V39" s="21">
        <f t="shared" si="13"/>
        <v>13</v>
      </c>
      <c r="W39" s="22">
        <f t="shared" si="7"/>
        <v>15</v>
      </c>
    </row>
    <row r="40" spans="1:23" x14ac:dyDescent="0.3">
      <c r="A40" s="4">
        <f t="shared" si="14"/>
        <v>45959</v>
      </c>
      <c r="B40" s="1" t="b">
        <f t="shared" si="0"/>
        <v>1</v>
      </c>
      <c r="C40" s="1" t="str">
        <f t="shared" si="8"/>
        <v>Wed</v>
      </c>
      <c r="D40" s="1" t="b">
        <f t="shared" si="1"/>
        <v>0</v>
      </c>
      <c r="E40" s="1">
        <f t="shared" si="2"/>
        <v>15</v>
      </c>
      <c r="F40" s="1">
        <f t="shared" si="3"/>
        <v>15</v>
      </c>
      <c r="I40" s="5" t="str">
        <f t="shared" si="9"/>
        <v>29 (Wed)</v>
      </c>
      <c r="J40" s="16">
        <v>9</v>
      </c>
      <c r="K40" s="17">
        <v>15</v>
      </c>
      <c r="L40" s="18">
        <f t="shared" si="4"/>
        <v>14</v>
      </c>
      <c r="M40" s="6">
        <f t="shared" si="10"/>
        <v>1</v>
      </c>
      <c r="N40" s="16"/>
      <c r="O40" s="17"/>
      <c r="P40" s="18">
        <f t="shared" si="15"/>
        <v>0</v>
      </c>
      <c r="Q40" s="6">
        <f t="shared" si="11"/>
        <v>0</v>
      </c>
      <c r="R40" s="16"/>
      <c r="S40" s="17"/>
      <c r="T40" s="18">
        <f t="shared" si="6"/>
        <v>0</v>
      </c>
      <c r="U40" s="6">
        <f t="shared" si="12"/>
        <v>0</v>
      </c>
      <c r="V40" s="21">
        <f t="shared" si="13"/>
        <v>9</v>
      </c>
      <c r="W40" s="22">
        <f t="shared" si="7"/>
        <v>15</v>
      </c>
    </row>
    <row r="41" spans="1:23" x14ac:dyDescent="0.3">
      <c r="A41" s="4">
        <f t="shared" si="14"/>
        <v>45960</v>
      </c>
      <c r="B41" s="1" t="b">
        <f t="shared" si="0"/>
        <v>1</v>
      </c>
      <c r="C41" s="1" t="str">
        <f t="shared" si="8"/>
        <v>Thu</v>
      </c>
      <c r="D41" s="1" t="b">
        <f t="shared" si="1"/>
        <v>0</v>
      </c>
      <c r="E41" s="1">
        <f t="shared" si="2"/>
        <v>15</v>
      </c>
      <c r="F41" s="1">
        <f t="shared" si="3"/>
        <v>15</v>
      </c>
      <c r="I41" s="5" t="str">
        <f t="shared" si="9"/>
        <v>30 (Thu)</v>
      </c>
      <c r="J41" s="16">
        <v>13</v>
      </c>
      <c r="K41" s="17">
        <v>15</v>
      </c>
      <c r="L41" s="18">
        <f t="shared" si="4"/>
        <v>14</v>
      </c>
      <c r="M41" s="6">
        <f t="shared" si="10"/>
        <v>1</v>
      </c>
      <c r="N41" s="16"/>
      <c r="O41" s="17"/>
      <c r="P41" s="18">
        <f t="shared" si="15"/>
        <v>0</v>
      </c>
      <c r="Q41" s="6">
        <f t="shared" si="11"/>
        <v>0</v>
      </c>
      <c r="R41" s="16"/>
      <c r="S41" s="17"/>
      <c r="T41" s="18">
        <f t="shared" si="6"/>
        <v>0</v>
      </c>
      <c r="U41" s="6">
        <f t="shared" si="12"/>
        <v>0</v>
      </c>
      <c r="V41" s="21">
        <f t="shared" si="13"/>
        <v>13</v>
      </c>
      <c r="W41" s="22">
        <f t="shared" si="7"/>
        <v>15</v>
      </c>
    </row>
    <row r="42" spans="1:23" x14ac:dyDescent="0.3">
      <c r="A42" s="4">
        <f t="shared" si="14"/>
        <v>45961</v>
      </c>
      <c r="B42" s="1" t="b">
        <f t="shared" si="0"/>
        <v>1</v>
      </c>
      <c r="C42" s="1" t="str">
        <f t="shared" si="8"/>
        <v>Fri</v>
      </c>
      <c r="D42" s="1" t="b">
        <f t="shared" si="1"/>
        <v>0</v>
      </c>
      <c r="E42" s="1">
        <f t="shared" si="2"/>
        <v>15</v>
      </c>
      <c r="F42" s="1">
        <f t="shared" si="3"/>
        <v>15</v>
      </c>
      <c r="I42" s="5" t="str">
        <f t="shared" si="9"/>
        <v>31 (Fri)</v>
      </c>
      <c r="J42" s="16">
        <v>8</v>
      </c>
      <c r="K42" s="17">
        <v>15</v>
      </c>
      <c r="L42" s="18">
        <f t="shared" si="4"/>
        <v>14</v>
      </c>
      <c r="M42" s="6">
        <f t="shared" si="10"/>
        <v>1</v>
      </c>
      <c r="N42" s="16"/>
      <c r="O42" s="17"/>
      <c r="P42" s="18">
        <f t="shared" si="15"/>
        <v>0</v>
      </c>
      <c r="Q42" s="6">
        <f t="shared" si="11"/>
        <v>0</v>
      </c>
      <c r="R42" s="16"/>
      <c r="S42" s="17"/>
      <c r="T42" s="18">
        <f t="shared" si="6"/>
        <v>0</v>
      </c>
      <c r="U42" s="6">
        <f t="shared" si="12"/>
        <v>0</v>
      </c>
      <c r="V42" s="21">
        <f t="shared" si="13"/>
        <v>8</v>
      </c>
      <c r="W42" s="22">
        <f t="shared" si="7"/>
        <v>15</v>
      </c>
    </row>
    <row r="43" spans="1:23" ht="14.4" thickBot="1" x14ac:dyDescent="0.35">
      <c r="A43" s="4"/>
      <c r="E43" s="1">
        <f>MAX(E12:E42)</f>
        <v>15</v>
      </c>
      <c r="F43" s="1">
        <f>MAX(F12:F42)</f>
        <v>15</v>
      </c>
      <c r="I43" s="7" t="s">
        <v>21</v>
      </c>
      <c r="J43" s="19">
        <f>SUM(J$12:J$42)</f>
        <v>256</v>
      </c>
      <c r="K43" s="20" cm="1">
        <f t="array" ref="K43">IFERROR(IF(_eligTot="FR Max",INDEX(K$12:K$42,$F$44),ROUNDUP(AVERAGE(K$12:K$42),0)),"n.d")</f>
        <v>15</v>
      </c>
      <c r="L43" s="20">
        <f>IFERROR(ROUNDDOWN(K43*_days*_af,0),"n.d")</f>
        <v>325</v>
      </c>
      <c r="M43" s="8">
        <f t="shared" si="10"/>
        <v>1</v>
      </c>
      <c r="N43" s="19">
        <f>SUM(N$12:N$42)</f>
        <v>0</v>
      </c>
      <c r="O43" s="20" cm="1">
        <f t="array" ref="O43">IFERROR(IF(_eligTot="FR Max",INDEX(O$12:O$42,$F$44),ROUNDUP(AVERAGE(O$12:O$42),0)),"n.d")</f>
        <v>0</v>
      </c>
      <c r="P43" s="20">
        <f>IFERROR(ROUNDDOWN(O43*_days*_af,0),"n.d")</f>
        <v>0</v>
      </c>
      <c r="Q43" s="8">
        <f t="shared" si="11"/>
        <v>0</v>
      </c>
      <c r="R43" s="19">
        <f>SUM(R$12:R$42)</f>
        <v>0</v>
      </c>
      <c r="S43" s="20" cm="1">
        <f t="array" ref="S43">IFERROR(IF(_eligTot="FR Max",INDEX(S$12:S$42,$F$44),ROUNDUP(AVERAGE(S$12:S$42),0)),"n.d")</f>
        <v>0</v>
      </c>
      <c r="T43" s="20">
        <f>IFERROR(ROUNDDOWN(S43*_days*_af,0),"n.d")</f>
        <v>0</v>
      </c>
      <c r="U43" s="8">
        <f t="shared" si="12"/>
        <v>0</v>
      </c>
      <c r="V43" s="19">
        <f t="shared" si="13"/>
        <v>256</v>
      </c>
      <c r="W43" s="23">
        <f t="shared" si="7"/>
        <v>15</v>
      </c>
    </row>
    <row r="44" spans="1:23" x14ac:dyDescent="0.3">
      <c r="A44" s="4"/>
      <c r="E44" s="1">
        <f>MATCH($E$43,E12:E42,0)</f>
        <v>1</v>
      </c>
      <c r="F44" s="1">
        <f>MATCH($F$43,F12:F42,0)</f>
        <v>1</v>
      </c>
      <c r="I44" s="15"/>
    </row>
    <row r="45" spans="1:23" x14ac:dyDescent="0.3">
      <c r="I45" s="46" t="s">
        <v>1</v>
      </c>
      <c r="J45" s="46"/>
      <c r="K45" s="46"/>
      <c r="L45" s="46"/>
      <c r="M45" s="46"/>
      <c r="N45" s="46"/>
      <c r="O45" s="46"/>
      <c r="P45" s="46"/>
      <c r="Q45" s="46"/>
      <c r="R45" s="46"/>
      <c r="S45" s="46"/>
      <c r="T45" s="46"/>
      <c r="U45" s="46"/>
      <c r="V45" s="46"/>
      <c r="W45" s="46"/>
    </row>
    <row r="46" spans="1:23" ht="15.6" x14ac:dyDescent="0.3">
      <c r="I46" s="47" t="s">
        <v>3</v>
      </c>
      <c r="J46" s="47"/>
      <c r="K46" s="47"/>
      <c r="L46" s="47"/>
      <c r="M46" s="47"/>
      <c r="N46" s="47"/>
      <c r="O46" s="47"/>
      <c r="P46" s="47"/>
      <c r="Q46" s="47"/>
      <c r="R46" s="47"/>
      <c r="S46" s="47"/>
      <c r="T46" s="47"/>
      <c r="U46" s="47"/>
      <c r="V46" s="47"/>
      <c r="W46" s="47"/>
    </row>
    <row r="47" spans="1:23" x14ac:dyDescent="0.3">
      <c r="I47" s="46" t="s">
        <v>28</v>
      </c>
      <c r="J47" s="46"/>
      <c r="K47" s="46"/>
      <c r="L47" s="46"/>
      <c r="M47" s="46"/>
      <c r="N47" s="46"/>
      <c r="O47" s="46"/>
      <c r="P47" s="46"/>
      <c r="Q47" s="46"/>
      <c r="R47" s="46"/>
      <c r="S47" s="46"/>
      <c r="T47" s="46"/>
      <c r="U47" s="46"/>
      <c r="V47" s="46"/>
      <c r="W47" s="46"/>
    </row>
    <row r="49" spans="9:23" x14ac:dyDescent="0.3">
      <c r="J49" s="3" t="s">
        <v>4</v>
      </c>
      <c r="K49" s="36" t="str">
        <f>IF($K$4="","",$K$4)</f>
        <v>Earla Hutchinson School</v>
      </c>
      <c r="L49" s="36"/>
      <c r="M49" s="36"/>
      <c r="N49" s="36"/>
      <c r="O49" s="36"/>
      <c r="P49" s="36"/>
      <c r="S49" s="3" t="s">
        <v>5</v>
      </c>
      <c r="T49" s="29">
        <f>_afNo</f>
        <v>94.4</v>
      </c>
      <c r="U49" s="1" t="s">
        <v>6</v>
      </c>
    </row>
    <row r="50" spans="9:23" s="10" customFormat="1" ht="6.6" x14ac:dyDescent="0.15"/>
    <row r="51" spans="9:23" x14ac:dyDescent="0.3">
      <c r="J51" s="3" t="s">
        <v>8</v>
      </c>
      <c r="K51" s="36" t="str">
        <f>_month</f>
        <v>October</v>
      </c>
      <c r="L51" s="36"/>
      <c r="N51" s="3" t="s">
        <v>10</v>
      </c>
      <c r="O51" s="32">
        <f>_yr</f>
        <v>2025</v>
      </c>
      <c r="R51" s="3" t="s">
        <v>11</v>
      </c>
      <c r="S51" s="36" t="str">
        <f>S6</f>
        <v>Breakfast</v>
      </c>
      <c r="T51" s="36"/>
    </row>
    <row r="53" spans="9:23" x14ac:dyDescent="0.3">
      <c r="I53" s="11" t="s">
        <v>24</v>
      </c>
      <c r="J53" s="40" t="s">
        <v>20</v>
      </c>
      <c r="K53" s="41"/>
      <c r="L53" s="41"/>
      <c r="M53" s="41"/>
      <c r="N53" s="41"/>
      <c r="O53" s="41"/>
      <c r="P53" s="41"/>
      <c r="Q53" s="41"/>
      <c r="R53" s="41"/>
      <c r="S53" s="41"/>
      <c r="T53" s="41"/>
      <c r="U53" s="41"/>
      <c r="V53" s="41"/>
      <c r="W53" s="42"/>
    </row>
    <row r="54" spans="9:23" x14ac:dyDescent="0.3">
      <c r="I54" s="12" t="str">
        <f>IF(B12,DAY(A12)&amp;" ("&amp;C12&amp;")","")</f>
        <v>1 (Wed)</v>
      </c>
      <c r="J54" s="37"/>
      <c r="K54" s="38"/>
      <c r="L54" s="38"/>
      <c r="M54" s="38"/>
      <c r="N54" s="38"/>
      <c r="O54" s="38"/>
      <c r="P54" s="38"/>
      <c r="Q54" s="38"/>
      <c r="R54" s="38"/>
      <c r="S54" s="38"/>
      <c r="T54" s="38"/>
      <c r="U54" s="38"/>
      <c r="V54" s="38"/>
      <c r="W54" s="39"/>
    </row>
    <row r="55" spans="9:23" x14ac:dyDescent="0.3">
      <c r="I55" s="13" t="str">
        <f t="shared" ref="I55:I84" si="16">IF(B13,DAY(A13)&amp;" ("&amp;C13&amp;")","")</f>
        <v>2 (Thu)</v>
      </c>
      <c r="J55" s="33"/>
      <c r="K55" s="34"/>
      <c r="L55" s="34"/>
      <c r="M55" s="34"/>
      <c r="N55" s="34"/>
      <c r="O55" s="34"/>
      <c r="P55" s="34"/>
      <c r="Q55" s="34"/>
      <c r="R55" s="34"/>
      <c r="S55" s="34"/>
      <c r="T55" s="34"/>
      <c r="U55" s="34"/>
      <c r="V55" s="34"/>
      <c r="W55" s="35"/>
    </row>
    <row r="56" spans="9:23" x14ac:dyDescent="0.3">
      <c r="I56" s="13" t="str">
        <f t="shared" si="16"/>
        <v>3 (Fri)</v>
      </c>
      <c r="J56" s="33"/>
      <c r="K56" s="34"/>
      <c r="L56" s="34"/>
      <c r="M56" s="34"/>
      <c r="N56" s="34"/>
      <c r="O56" s="34"/>
      <c r="P56" s="34"/>
      <c r="Q56" s="34"/>
      <c r="R56" s="34"/>
      <c r="S56" s="34"/>
      <c r="T56" s="34"/>
      <c r="U56" s="34"/>
      <c r="V56" s="34"/>
      <c r="W56" s="35"/>
    </row>
    <row r="57" spans="9:23" x14ac:dyDescent="0.3">
      <c r="I57" s="13" t="str">
        <f t="shared" si="16"/>
        <v>4 (Sat)</v>
      </c>
      <c r="J57" s="33"/>
      <c r="K57" s="34"/>
      <c r="L57" s="34"/>
      <c r="M57" s="34"/>
      <c r="N57" s="34"/>
      <c r="O57" s="34"/>
      <c r="P57" s="34"/>
      <c r="Q57" s="34"/>
      <c r="R57" s="34"/>
      <c r="S57" s="34"/>
      <c r="T57" s="34"/>
      <c r="U57" s="34"/>
      <c r="V57" s="34"/>
      <c r="W57" s="35"/>
    </row>
    <row r="58" spans="9:23" x14ac:dyDescent="0.3">
      <c r="I58" s="13" t="str">
        <f t="shared" si="16"/>
        <v>5 (Sun)</v>
      </c>
      <c r="J58" s="33"/>
      <c r="K58" s="34"/>
      <c r="L58" s="34"/>
      <c r="M58" s="34"/>
      <c r="N58" s="34"/>
      <c r="O58" s="34"/>
      <c r="P58" s="34"/>
      <c r="Q58" s="34"/>
      <c r="R58" s="34"/>
      <c r="S58" s="34"/>
      <c r="T58" s="34"/>
      <c r="U58" s="34"/>
      <c r="V58" s="34"/>
      <c r="W58" s="35"/>
    </row>
    <row r="59" spans="9:23" x14ac:dyDescent="0.3">
      <c r="I59" s="13" t="str">
        <f t="shared" si="16"/>
        <v>6 (Mon)</v>
      </c>
      <c r="J59" s="33"/>
      <c r="K59" s="34"/>
      <c r="L59" s="34"/>
      <c r="M59" s="34"/>
      <c r="N59" s="34"/>
      <c r="O59" s="34"/>
      <c r="P59" s="34"/>
      <c r="Q59" s="34"/>
      <c r="R59" s="34"/>
      <c r="S59" s="34"/>
      <c r="T59" s="34"/>
      <c r="U59" s="34"/>
      <c r="V59" s="34"/>
      <c r="W59" s="35"/>
    </row>
    <row r="60" spans="9:23" x14ac:dyDescent="0.3">
      <c r="I60" s="13" t="str">
        <f t="shared" si="16"/>
        <v>7 (Tue)</v>
      </c>
      <c r="J60" s="33"/>
      <c r="K60" s="34"/>
      <c r="L60" s="34"/>
      <c r="M60" s="34"/>
      <c r="N60" s="34"/>
      <c r="O60" s="34"/>
      <c r="P60" s="34"/>
      <c r="Q60" s="34"/>
      <c r="R60" s="34"/>
      <c r="S60" s="34"/>
      <c r="T60" s="34"/>
      <c r="U60" s="34"/>
      <c r="V60" s="34"/>
      <c r="W60" s="35"/>
    </row>
    <row r="61" spans="9:23" x14ac:dyDescent="0.3">
      <c r="I61" s="13" t="str">
        <f t="shared" si="16"/>
        <v>8 (Wed)</v>
      </c>
      <c r="J61" s="33"/>
      <c r="K61" s="34"/>
      <c r="L61" s="34"/>
      <c r="M61" s="34"/>
      <c r="N61" s="34"/>
      <c r="O61" s="34"/>
      <c r="P61" s="34"/>
      <c r="Q61" s="34"/>
      <c r="R61" s="34"/>
      <c r="S61" s="34"/>
      <c r="T61" s="34"/>
      <c r="U61" s="34"/>
      <c r="V61" s="34"/>
      <c r="W61" s="35"/>
    </row>
    <row r="62" spans="9:23" x14ac:dyDescent="0.3">
      <c r="I62" s="13" t="str">
        <f t="shared" si="16"/>
        <v>9 (Thu)</v>
      </c>
      <c r="J62" s="33"/>
      <c r="K62" s="34"/>
      <c r="L62" s="34"/>
      <c r="M62" s="34"/>
      <c r="N62" s="34"/>
      <c r="O62" s="34"/>
      <c r="P62" s="34"/>
      <c r="Q62" s="34"/>
      <c r="R62" s="34"/>
      <c r="S62" s="34"/>
      <c r="T62" s="34"/>
      <c r="U62" s="34"/>
      <c r="V62" s="34"/>
      <c r="W62" s="35"/>
    </row>
    <row r="63" spans="9:23" x14ac:dyDescent="0.3">
      <c r="I63" s="13" t="str">
        <f t="shared" si="16"/>
        <v>10 (Fri)</v>
      </c>
      <c r="J63" s="33"/>
      <c r="K63" s="34"/>
      <c r="L63" s="34"/>
      <c r="M63" s="34"/>
      <c r="N63" s="34"/>
      <c r="O63" s="34"/>
      <c r="P63" s="34"/>
      <c r="Q63" s="34"/>
      <c r="R63" s="34"/>
      <c r="S63" s="34"/>
      <c r="T63" s="34"/>
      <c r="U63" s="34"/>
      <c r="V63" s="34"/>
      <c r="W63" s="35"/>
    </row>
    <row r="64" spans="9:23" x14ac:dyDescent="0.3">
      <c r="I64" s="13" t="str">
        <f t="shared" si="16"/>
        <v>11 (Sat)</v>
      </c>
      <c r="J64" s="33"/>
      <c r="K64" s="34"/>
      <c r="L64" s="34"/>
      <c r="M64" s="34"/>
      <c r="N64" s="34"/>
      <c r="O64" s="34"/>
      <c r="P64" s="34"/>
      <c r="Q64" s="34"/>
      <c r="R64" s="34"/>
      <c r="S64" s="34"/>
      <c r="T64" s="34"/>
      <c r="U64" s="34"/>
      <c r="V64" s="34"/>
      <c r="W64" s="35"/>
    </row>
    <row r="65" spans="9:23" x14ac:dyDescent="0.3">
      <c r="I65" s="13" t="str">
        <f t="shared" si="16"/>
        <v>12 (Sun)</v>
      </c>
      <c r="J65" s="33"/>
      <c r="K65" s="34"/>
      <c r="L65" s="34"/>
      <c r="M65" s="34"/>
      <c r="N65" s="34"/>
      <c r="O65" s="34"/>
      <c r="P65" s="34"/>
      <c r="Q65" s="34"/>
      <c r="R65" s="34"/>
      <c r="S65" s="34"/>
      <c r="T65" s="34"/>
      <c r="U65" s="34"/>
      <c r="V65" s="34"/>
      <c r="W65" s="35"/>
    </row>
    <row r="66" spans="9:23" x14ac:dyDescent="0.3">
      <c r="I66" s="13" t="str">
        <f t="shared" si="16"/>
        <v>13 (Mon)</v>
      </c>
      <c r="J66" s="33" t="s">
        <v>62</v>
      </c>
      <c r="K66" s="34"/>
      <c r="L66" s="34"/>
      <c r="M66" s="34"/>
      <c r="N66" s="34"/>
      <c r="O66" s="34"/>
      <c r="P66" s="34"/>
      <c r="Q66" s="34"/>
      <c r="R66" s="34"/>
      <c r="S66" s="34"/>
      <c r="T66" s="34"/>
      <c r="U66" s="34"/>
      <c r="V66" s="34"/>
      <c r="W66" s="35"/>
    </row>
    <row r="67" spans="9:23" x14ac:dyDescent="0.3">
      <c r="I67" s="13" t="str">
        <f t="shared" si="16"/>
        <v>14 (Tue)</v>
      </c>
      <c r="J67" s="33"/>
      <c r="K67" s="34"/>
      <c r="L67" s="34"/>
      <c r="M67" s="34"/>
      <c r="N67" s="34"/>
      <c r="O67" s="34"/>
      <c r="P67" s="34"/>
      <c r="Q67" s="34"/>
      <c r="R67" s="34"/>
      <c r="S67" s="34"/>
      <c r="T67" s="34"/>
      <c r="U67" s="34"/>
      <c r="V67" s="34"/>
      <c r="W67" s="35"/>
    </row>
    <row r="68" spans="9:23" x14ac:dyDescent="0.3">
      <c r="I68" s="13" t="str">
        <f t="shared" si="16"/>
        <v>15 (Wed)</v>
      </c>
      <c r="J68" s="33"/>
      <c r="K68" s="34"/>
      <c r="L68" s="34"/>
      <c r="M68" s="34"/>
      <c r="N68" s="34"/>
      <c r="O68" s="34"/>
      <c r="P68" s="34"/>
      <c r="Q68" s="34"/>
      <c r="R68" s="34"/>
      <c r="S68" s="34"/>
      <c r="T68" s="34"/>
      <c r="U68" s="34"/>
      <c r="V68" s="34"/>
      <c r="W68" s="35"/>
    </row>
    <row r="69" spans="9:23" x14ac:dyDescent="0.3">
      <c r="I69" s="13" t="str">
        <f t="shared" si="16"/>
        <v>16 (Thu)</v>
      </c>
      <c r="J69" s="33"/>
      <c r="K69" s="34"/>
      <c r="L69" s="34"/>
      <c r="M69" s="34"/>
      <c r="N69" s="34"/>
      <c r="O69" s="34"/>
      <c r="P69" s="34"/>
      <c r="Q69" s="34"/>
      <c r="R69" s="34"/>
      <c r="S69" s="34"/>
      <c r="T69" s="34"/>
      <c r="U69" s="34"/>
      <c r="V69" s="34"/>
      <c r="W69" s="35"/>
    </row>
    <row r="70" spans="9:23" x14ac:dyDescent="0.3">
      <c r="I70" s="13" t="str">
        <f t="shared" si="16"/>
        <v>17 (Fri)</v>
      </c>
      <c r="J70" s="33"/>
      <c r="K70" s="34"/>
      <c r="L70" s="34"/>
      <c r="M70" s="34"/>
      <c r="N70" s="34"/>
      <c r="O70" s="34"/>
      <c r="P70" s="34"/>
      <c r="Q70" s="34"/>
      <c r="R70" s="34"/>
      <c r="S70" s="34"/>
      <c r="T70" s="34"/>
      <c r="U70" s="34"/>
      <c r="V70" s="34"/>
      <c r="W70" s="35"/>
    </row>
    <row r="71" spans="9:23" x14ac:dyDescent="0.3">
      <c r="I71" s="13" t="str">
        <f t="shared" si="16"/>
        <v>18 (Sat)</v>
      </c>
      <c r="J71" s="33"/>
      <c r="K71" s="34"/>
      <c r="L71" s="34"/>
      <c r="M71" s="34"/>
      <c r="N71" s="34"/>
      <c r="O71" s="34"/>
      <c r="P71" s="34"/>
      <c r="Q71" s="34"/>
      <c r="R71" s="34"/>
      <c r="S71" s="34"/>
      <c r="T71" s="34"/>
      <c r="U71" s="34"/>
      <c r="V71" s="34"/>
      <c r="W71" s="35"/>
    </row>
    <row r="72" spans="9:23" x14ac:dyDescent="0.3">
      <c r="I72" s="13" t="str">
        <f t="shared" si="16"/>
        <v>19 (Sun)</v>
      </c>
      <c r="J72" s="33"/>
      <c r="K72" s="34"/>
      <c r="L72" s="34"/>
      <c r="M72" s="34"/>
      <c r="N72" s="34"/>
      <c r="O72" s="34"/>
      <c r="P72" s="34"/>
      <c r="Q72" s="34"/>
      <c r="R72" s="34"/>
      <c r="S72" s="34"/>
      <c r="T72" s="34"/>
      <c r="U72" s="34"/>
      <c r="V72" s="34"/>
      <c r="W72" s="35"/>
    </row>
    <row r="73" spans="9:23" x14ac:dyDescent="0.3">
      <c r="I73" s="13" t="str">
        <f t="shared" si="16"/>
        <v>20 (Mon)</v>
      </c>
      <c r="J73" s="33"/>
      <c r="K73" s="34"/>
      <c r="L73" s="34"/>
      <c r="M73" s="34"/>
      <c r="N73" s="34"/>
      <c r="O73" s="34"/>
      <c r="P73" s="34"/>
      <c r="Q73" s="34"/>
      <c r="R73" s="34"/>
      <c r="S73" s="34"/>
      <c r="T73" s="34"/>
      <c r="U73" s="34"/>
      <c r="V73" s="34"/>
      <c r="W73" s="35"/>
    </row>
    <row r="74" spans="9:23" x14ac:dyDescent="0.3">
      <c r="I74" s="13" t="str">
        <f t="shared" si="16"/>
        <v>21 (Tue)</v>
      </c>
      <c r="J74" s="33"/>
      <c r="K74" s="34"/>
      <c r="L74" s="34"/>
      <c r="M74" s="34"/>
      <c r="N74" s="34"/>
      <c r="O74" s="34"/>
      <c r="P74" s="34"/>
      <c r="Q74" s="34"/>
      <c r="R74" s="34"/>
      <c r="S74" s="34"/>
      <c r="T74" s="34"/>
      <c r="U74" s="34"/>
      <c r="V74" s="34"/>
      <c r="W74" s="35"/>
    </row>
    <row r="75" spans="9:23" x14ac:dyDescent="0.3">
      <c r="I75" s="13" t="str">
        <f t="shared" si="16"/>
        <v>22 (Wed)</v>
      </c>
      <c r="J75" s="33"/>
      <c r="K75" s="34"/>
      <c r="L75" s="34"/>
      <c r="M75" s="34"/>
      <c r="N75" s="34"/>
      <c r="O75" s="34"/>
      <c r="P75" s="34"/>
      <c r="Q75" s="34"/>
      <c r="R75" s="34"/>
      <c r="S75" s="34"/>
      <c r="T75" s="34"/>
      <c r="U75" s="34"/>
      <c r="V75" s="34"/>
      <c r="W75" s="35"/>
    </row>
    <row r="76" spans="9:23" x14ac:dyDescent="0.3">
      <c r="I76" s="13" t="str">
        <f t="shared" si="16"/>
        <v>23 (Thu)</v>
      </c>
      <c r="J76" s="33"/>
      <c r="K76" s="34"/>
      <c r="L76" s="34"/>
      <c r="M76" s="34"/>
      <c r="N76" s="34"/>
      <c r="O76" s="34"/>
      <c r="P76" s="34"/>
      <c r="Q76" s="34"/>
      <c r="R76" s="34"/>
      <c r="S76" s="34"/>
      <c r="T76" s="34"/>
      <c r="U76" s="34"/>
      <c r="V76" s="34"/>
      <c r="W76" s="35"/>
    </row>
    <row r="77" spans="9:23" x14ac:dyDescent="0.3">
      <c r="I77" s="13" t="str">
        <f t="shared" si="16"/>
        <v>24 (Fri)</v>
      </c>
      <c r="J77" s="33"/>
      <c r="K77" s="34"/>
      <c r="L77" s="34"/>
      <c r="M77" s="34"/>
      <c r="N77" s="34"/>
      <c r="O77" s="34"/>
      <c r="P77" s="34"/>
      <c r="Q77" s="34"/>
      <c r="R77" s="34"/>
      <c r="S77" s="34"/>
      <c r="T77" s="34"/>
      <c r="U77" s="34"/>
      <c r="V77" s="34"/>
      <c r="W77" s="35"/>
    </row>
    <row r="78" spans="9:23" x14ac:dyDescent="0.3">
      <c r="I78" s="13" t="str">
        <f t="shared" si="16"/>
        <v>25 (Sat)</v>
      </c>
      <c r="J78" s="33"/>
      <c r="K78" s="34"/>
      <c r="L78" s="34"/>
      <c r="M78" s="34"/>
      <c r="N78" s="34"/>
      <c r="O78" s="34"/>
      <c r="P78" s="34"/>
      <c r="Q78" s="34"/>
      <c r="R78" s="34"/>
      <c r="S78" s="34"/>
      <c r="T78" s="34"/>
      <c r="U78" s="34"/>
      <c r="V78" s="34"/>
      <c r="W78" s="35"/>
    </row>
    <row r="79" spans="9:23" x14ac:dyDescent="0.3">
      <c r="I79" s="13" t="str">
        <f t="shared" si="16"/>
        <v>26 (Sun)</v>
      </c>
      <c r="J79" s="33"/>
      <c r="K79" s="34"/>
      <c r="L79" s="34"/>
      <c r="M79" s="34"/>
      <c r="N79" s="34"/>
      <c r="O79" s="34"/>
      <c r="P79" s="34"/>
      <c r="Q79" s="34"/>
      <c r="R79" s="34"/>
      <c r="S79" s="34"/>
      <c r="T79" s="34"/>
      <c r="U79" s="34"/>
      <c r="V79" s="34"/>
      <c r="W79" s="35"/>
    </row>
    <row r="80" spans="9:23" x14ac:dyDescent="0.3">
      <c r="I80" s="13" t="str">
        <f t="shared" si="16"/>
        <v>27 (Mon)</v>
      </c>
      <c r="J80" s="33"/>
      <c r="K80" s="34"/>
      <c r="L80" s="34"/>
      <c r="M80" s="34"/>
      <c r="N80" s="34"/>
      <c r="O80" s="34"/>
      <c r="P80" s="34"/>
      <c r="Q80" s="34"/>
      <c r="R80" s="34"/>
      <c r="S80" s="34"/>
      <c r="T80" s="34"/>
      <c r="U80" s="34"/>
      <c r="V80" s="34"/>
      <c r="W80" s="35"/>
    </row>
    <row r="81" spans="9:23" x14ac:dyDescent="0.3">
      <c r="I81" s="13" t="str">
        <f t="shared" si="16"/>
        <v>28 (Tue)</v>
      </c>
      <c r="J81" s="33"/>
      <c r="K81" s="34"/>
      <c r="L81" s="34"/>
      <c r="M81" s="34"/>
      <c r="N81" s="34"/>
      <c r="O81" s="34"/>
      <c r="P81" s="34"/>
      <c r="Q81" s="34"/>
      <c r="R81" s="34"/>
      <c r="S81" s="34"/>
      <c r="T81" s="34"/>
      <c r="U81" s="34"/>
      <c r="V81" s="34"/>
      <c r="W81" s="35"/>
    </row>
    <row r="82" spans="9:23" x14ac:dyDescent="0.3">
      <c r="I82" s="13" t="str">
        <f t="shared" si="16"/>
        <v>29 (Wed)</v>
      </c>
      <c r="J82" s="33"/>
      <c r="K82" s="34"/>
      <c r="L82" s="34"/>
      <c r="M82" s="34"/>
      <c r="N82" s="34"/>
      <c r="O82" s="34"/>
      <c r="P82" s="34"/>
      <c r="Q82" s="34"/>
      <c r="R82" s="34"/>
      <c r="S82" s="34"/>
      <c r="T82" s="34"/>
      <c r="U82" s="34"/>
      <c r="V82" s="34"/>
      <c r="W82" s="35"/>
    </row>
    <row r="83" spans="9:23" x14ac:dyDescent="0.3">
      <c r="I83" s="13" t="str">
        <f t="shared" si="16"/>
        <v>30 (Thu)</v>
      </c>
      <c r="J83" s="33"/>
      <c r="K83" s="34"/>
      <c r="L83" s="34"/>
      <c r="M83" s="34"/>
      <c r="N83" s="34"/>
      <c r="O83" s="34"/>
      <c r="P83" s="34"/>
      <c r="Q83" s="34"/>
      <c r="R83" s="34"/>
      <c r="S83" s="34"/>
      <c r="T83" s="34"/>
      <c r="U83" s="34"/>
      <c r="V83" s="34"/>
      <c r="W83" s="35"/>
    </row>
    <row r="84" spans="9:23" x14ac:dyDescent="0.3">
      <c r="I84" s="14" t="str">
        <f t="shared" si="16"/>
        <v>31 (Fri)</v>
      </c>
      <c r="J84" s="43"/>
      <c r="K84" s="44"/>
      <c r="L84" s="44"/>
      <c r="M84" s="44"/>
      <c r="N84" s="44"/>
      <c r="O84" s="44"/>
      <c r="P84" s="44"/>
      <c r="Q84" s="44"/>
      <c r="R84" s="44"/>
      <c r="S84" s="44"/>
      <c r="T84" s="44"/>
      <c r="U84" s="44"/>
      <c r="V84" s="44"/>
      <c r="W84" s="45"/>
    </row>
  </sheetData>
  <sheetProtection algorithmName="SHA-512" hashValue="IqxLMj7/OTADW4ojDg4gMOS59/lz/SZGbo4pHqTIH064+I8OJqmyMJ78y/xSeIqhE8bJLpaeBn3kksgZcTzTBQ==" saltValue="/vjT5FlHQE4tV9Brmi1fSQ==" spinCount="100000" sheet="1" objects="1" scenarios="1"/>
  <mergeCells count="49">
    <mergeCell ref="I47:W47"/>
    <mergeCell ref="I46:W46"/>
    <mergeCell ref="I45:W45"/>
    <mergeCell ref="I2:W2"/>
    <mergeCell ref="I1:W1"/>
    <mergeCell ref="V10:W10"/>
    <mergeCell ref="R10:U10"/>
    <mergeCell ref="N10:Q10"/>
    <mergeCell ref="J10:M10"/>
    <mergeCell ref="S6:T6"/>
    <mergeCell ref="K8:L8"/>
    <mergeCell ref="K6:L6"/>
    <mergeCell ref="K4:P4"/>
    <mergeCell ref="S8:T8"/>
    <mergeCell ref="J71:W71"/>
    <mergeCell ref="J84:W84"/>
    <mergeCell ref="J83:W83"/>
    <mergeCell ref="J82:W82"/>
    <mergeCell ref="J81:W81"/>
    <mergeCell ref="J80:W80"/>
    <mergeCell ref="J79:W79"/>
    <mergeCell ref="J78:W78"/>
    <mergeCell ref="J77:W77"/>
    <mergeCell ref="J76:W76"/>
    <mergeCell ref="J75:W75"/>
    <mergeCell ref="J74:W74"/>
    <mergeCell ref="J73:W73"/>
    <mergeCell ref="J72:W72"/>
    <mergeCell ref="J65:W65"/>
    <mergeCell ref="J64:W64"/>
    <mergeCell ref="J61:W61"/>
    <mergeCell ref="J60:W60"/>
    <mergeCell ref="J59:W59"/>
    <mergeCell ref="J62:W62"/>
    <mergeCell ref="J63:W63"/>
    <mergeCell ref="J70:W70"/>
    <mergeCell ref="J69:W69"/>
    <mergeCell ref="J68:W68"/>
    <mergeCell ref="J67:W67"/>
    <mergeCell ref="J66:W66"/>
    <mergeCell ref="J58:W58"/>
    <mergeCell ref="J57:W57"/>
    <mergeCell ref="J56:W56"/>
    <mergeCell ref="K49:P49"/>
    <mergeCell ref="K51:L51"/>
    <mergeCell ref="S51:T51"/>
    <mergeCell ref="J55:W55"/>
    <mergeCell ref="J54:W54"/>
    <mergeCell ref="J53:W53"/>
  </mergeCells>
  <conditionalFormatting sqref="I54:J84">
    <cfRule type="expression" dxfId="5" priority="8">
      <formula>$D12</formula>
    </cfRule>
    <cfRule type="expression" dxfId="4" priority="9">
      <formula>NOT($B12)</formula>
    </cfRule>
  </conditionalFormatting>
  <conditionalFormatting sqref="I12:W42">
    <cfRule type="expression" dxfId="3" priority="2">
      <formula>$D12</formula>
    </cfRule>
    <cfRule type="expression" dxfId="2" priority="3">
      <formula>NOT($B12)</formula>
    </cfRule>
  </conditionalFormatting>
  <conditionalFormatting sqref="R6:T6">
    <cfRule type="expression" dxfId="1" priority="15">
      <formula>$K$8="Non-Pricing"</formula>
    </cfRule>
  </conditionalFormatting>
  <conditionalFormatting sqref="R51:T51">
    <cfRule type="expression" dxfId="0" priority="11">
      <formula>$K$8="Non-Pricing"</formula>
    </cfRule>
  </conditionalFormatting>
  <conditionalFormatting sqref="U12:U44 Q12:Q44 M12:M44">
    <cfRule type="iconSet" priority="14">
      <iconSet iconSet="3Symbols2" showValue="0">
        <cfvo type="percent" val="0"/>
        <cfvo type="num" val="0"/>
        <cfvo type="num" val="1"/>
      </iconSet>
    </cfRule>
  </conditionalFormatting>
  <dataValidations count="7">
    <dataValidation type="list" allowBlank="1" showInputMessage="1" showErrorMessage="1" errorTitle="InvalidMonth" error="Select a month from the drop-down list." sqref="K6:L6 K51:L51" xr:uid="{B8B16917-B51B-4D96-A4BE-01F74D1B7F4E}">
      <formula1>lstMonth</formula1>
    </dataValidation>
    <dataValidation type="list" allowBlank="1" showInputMessage="1" showErrorMessage="1" errorTitle="Invalid Form" error="You must select a form from the drop-down list." sqref="K8:L8" xr:uid="{A53E12EB-B2B0-4D91-A726-A4F19035AB23}">
      <formula1>lstWs</formula1>
    </dataValidation>
    <dataValidation type="list" allowBlank="1" showInputMessage="1" showErrorMessage="1" errorTitle="Invalid Selection" error="You must select a meal from the drop-down menu" sqref="S6:T6" xr:uid="{E6B957F6-0145-4883-8D0D-A482D85115CB}">
      <formula1>lstMeal</formula1>
    </dataValidation>
    <dataValidation type="list" allowBlank="1" showInputMessage="1" showErrorMessage="1" errorTitle="Invalid Selection" error="Select a method from the drop-down list" sqref="S8:T8" xr:uid="{C4FCDEC9-EDC8-447F-A207-43A8B8A74430}">
      <formula1>lstEligTot</formula1>
    </dataValidation>
    <dataValidation type="whole" operator="greaterThanOrEqual" allowBlank="1" showInputMessage="1" showErrorMessage="1" errorTitle="Inalid entry" error="You must enter a positive whole number or zero." sqref="J12:K42 N12:O42 R12:S42" xr:uid="{0CDE5E4E-CA0B-4606-9A9C-60A2FAF384AE}">
      <formula1>0</formula1>
    </dataValidation>
    <dataValidation allowBlank="1" showInputMessage="1" showErrorMessage="1" errorTitle="Invalid Selection" error="You must select a meal from the drop-down menu" sqref="S51:T51" xr:uid="{45722BE2-F091-4636-BA5E-78B99A17CAA2}"/>
    <dataValidation type="decimal" allowBlank="1" showInputMessage="1" showErrorMessage="1" errorTitle="Invalid entry" error="The number must be a decimal value between 0 and 100." sqref="T4" xr:uid="{C6C6FD61-C4B5-4C9F-85DE-A68826D0122B}">
      <formula1>0</formula1>
      <formula2>100</formula2>
    </dataValidation>
  </dataValidations>
  <pageMargins left="0.25" right="0.25" top="0.75" bottom="0.75" header="0.3" footer="0.3"/>
  <pageSetup orientation="landscape"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21</xdr:col>
                    <xdr:colOff>0</xdr:colOff>
                    <xdr:row>5</xdr:row>
                    <xdr:rowOff>0</xdr:rowOff>
                  </from>
                  <to>
                    <xdr:col>23</xdr:col>
                    <xdr:colOff>0</xdr:colOff>
                    <xdr:row>6</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CB420-B2C7-4061-9C4F-8515325B2726}">
  <dimension ref="A1:N13"/>
  <sheetViews>
    <sheetView workbookViewId="0"/>
  </sheetViews>
  <sheetFormatPr defaultColWidth="12.6640625" defaultRowHeight="15.6" x14ac:dyDescent="0.3"/>
  <sheetData>
    <row r="1" spans="1:14" x14ac:dyDescent="0.3">
      <c r="A1" t="s">
        <v>8</v>
      </c>
      <c r="B1" t="s">
        <v>2</v>
      </c>
      <c r="D1" t="s">
        <v>29</v>
      </c>
      <c r="E1" t="s">
        <v>30</v>
      </c>
      <c r="F1" t="s">
        <v>31</v>
      </c>
      <c r="G1" t="s">
        <v>32</v>
      </c>
      <c r="I1" t="s">
        <v>11</v>
      </c>
      <c r="K1" t="s">
        <v>33</v>
      </c>
      <c r="L1" t="s">
        <v>34</v>
      </c>
      <c r="N1" t="s">
        <v>35</v>
      </c>
    </row>
    <row r="2" spans="1:14" x14ac:dyDescent="0.3">
      <c r="A2" t="s">
        <v>36</v>
      </c>
      <c r="B2">
        <v>1</v>
      </c>
      <c r="D2" t="s">
        <v>37</v>
      </c>
      <c r="E2" t="s">
        <v>12</v>
      </c>
      <c r="F2" t="s">
        <v>38</v>
      </c>
      <c r="G2" t="s">
        <v>39</v>
      </c>
      <c r="I2" t="s">
        <v>12</v>
      </c>
      <c r="K2" t="s">
        <v>40</v>
      </c>
      <c r="L2" t="b">
        <v>0</v>
      </c>
      <c r="N2" t="s">
        <v>18</v>
      </c>
    </row>
    <row r="3" spans="1:14" x14ac:dyDescent="0.3">
      <c r="A3" t="s">
        <v>41</v>
      </c>
      <c r="B3">
        <v>2</v>
      </c>
      <c r="D3" t="s">
        <v>15</v>
      </c>
      <c r="E3" t="s">
        <v>42</v>
      </c>
      <c r="F3" t="s">
        <v>43</v>
      </c>
      <c r="G3" t="s">
        <v>44</v>
      </c>
      <c r="I3" t="s">
        <v>38</v>
      </c>
      <c r="K3" t="s">
        <v>45</v>
      </c>
      <c r="L3" t="b">
        <v>0</v>
      </c>
      <c r="N3" t="s">
        <v>46</v>
      </c>
    </row>
    <row r="4" spans="1:14" x14ac:dyDescent="0.3">
      <c r="A4" t="s">
        <v>47</v>
      </c>
      <c r="B4">
        <v>3</v>
      </c>
      <c r="D4" t="s">
        <v>48</v>
      </c>
      <c r="E4" t="s">
        <v>44</v>
      </c>
      <c r="F4" t="s">
        <v>42</v>
      </c>
      <c r="G4" t="s">
        <v>43</v>
      </c>
      <c r="I4" t="s">
        <v>39</v>
      </c>
      <c r="K4" t="s">
        <v>49</v>
      </c>
      <c r="L4" t="b">
        <v>0</v>
      </c>
    </row>
    <row r="5" spans="1:14" x14ac:dyDescent="0.3">
      <c r="A5" t="s">
        <v>50</v>
      </c>
      <c r="B5">
        <v>4</v>
      </c>
      <c r="K5" t="s">
        <v>51</v>
      </c>
      <c r="L5" t="b">
        <v>0</v>
      </c>
    </row>
    <row r="6" spans="1:14" x14ac:dyDescent="0.3">
      <c r="A6" t="s">
        <v>52</v>
      </c>
      <c r="B6">
        <v>5</v>
      </c>
      <c r="K6" t="s">
        <v>53</v>
      </c>
      <c r="L6" t="b">
        <v>0</v>
      </c>
    </row>
    <row r="7" spans="1:14" x14ac:dyDescent="0.3">
      <c r="A7" t="s">
        <v>54</v>
      </c>
      <c r="B7">
        <v>6</v>
      </c>
      <c r="K7" t="s">
        <v>55</v>
      </c>
      <c r="L7" t="b">
        <v>1</v>
      </c>
    </row>
    <row r="8" spans="1:14" x14ac:dyDescent="0.3">
      <c r="A8" t="s">
        <v>56</v>
      </c>
      <c r="B8">
        <v>7</v>
      </c>
      <c r="K8" t="s">
        <v>57</v>
      </c>
      <c r="L8" t="b">
        <v>1</v>
      </c>
    </row>
    <row r="9" spans="1:14" x14ac:dyDescent="0.3">
      <c r="A9" t="s">
        <v>58</v>
      </c>
      <c r="B9">
        <v>8</v>
      </c>
    </row>
    <row r="10" spans="1:14" x14ac:dyDescent="0.3">
      <c r="A10" t="s">
        <v>59</v>
      </c>
      <c r="B10">
        <v>9</v>
      </c>
    </row>
    <row r="11" spans="1:14" x14ac:dyDescent="0.3">
      <c r="A11" t="s">
        <v>60</v>
      </c>
      <c r="B11">
        <v>10</v>
      </c>
    </row>
    <row r="12" spans="1:14" x14ac:dyDescent="0.3">
      <c r="A12" t="s">
        <v>61</v>
      </c>
      <c r="B12">
        <v>11</v>
      </c>
    </row>
    <row r="13" spans="1:14" x14ac:dyDescent="0.3">
      <c r="A13" t="s">
        <v>9</v>
      </c>
      <c r="B13">
        <v>12</v>
      </c>
    </row>
  </sheetData>
  <sheetProtection algorithmName="SHA-512" hashValue="kbXTyI0vhdIlLkjcVeMkd1je7WXIcnzYmUhipKuQgmnC20ElDQ7iYPF0mE05J8FsuZs5wktggwodVCwXzGfgtA==" saltValue="XVMH0jN5i+0JJ7s8yREIQw==" spinCount="100000" sheet="1" objects="1" scenarios="1"/>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18</vt:i4>
      </vt:variant>
    </vt:vector>
  </HeadingPairs>
  <TitlesOfParts>
    <vt:vector size="20" baseType="lpstr">
      <vt:lpstr>EditCheckWS</vt:lpstr>
      <vt:lpstr>_tbl</vt:lpstr>
      <vt:lpstr>_af</vt:lpstr>
      <vt:lpstr>_afNo</vt:lpstr>
      <vt:lpstr>_days</vt:lpstr>
      <vt:lpstr>_eligTot</vt:lpstr>
      <vt:lpstr>_form</vt:lpstr>
      <vt:lpstr>_mo</vt:lpstr>
      <vt:lpstr>_month</vt:lpstr>
      <vt:lpstr>_yr</vt:lpstr>
      <vt:lpstr>lstC1</vt:lpstr>
      <vt:lpstr>lstC2</vt:lpstr>
      <vt:lpstr>lstC3</vt:lpstr>
      <vt:lpstr>lstEligTot</vt:lpstr>
      <vt:lpstr>lstIsWE</vt:lpstr>
      <vt:lpstr>lstMeal</vt:lpstr>
      <vt:lpstr>lstMo</vt:lpstr>
      <vt:lpstr>lstMonth</vt:lpstr>
      <vt:lpstr>lstWkDay</vt:lpstr>
      <vt:lpstr>lstWs</vt:lpstr>
    </vt:vector>
  </TitlesOfParts>
  <Manager/>
  <Company>State of Alaska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Northey, Gavin (EED)</dc:creator>
  <cp:keywords/>
  <dc:description/>
  <cp:lastModifiedBy>Spencer, Rachel M (EED)</cp:lastModifiedBy>
  <cp:revision/>
  <dcterms:created xsi:type="dcterms:W3CDTF">2023-12-01T00:15:25Z</dcterms:created>
  <dcterms:modified xsi:type="dcterms:W3CDTF">2025-12-19T17:50:29Z</dcterms:modified>
  <cp:category/>
  <cp:contentStatus/>
</cp:coreProperties>
</file>