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SF Facilities\BR_GRCom\Packets\2026-04-0203\"/>
    </mc:Choice>
  </mc:AlternateContent>
  <xr:revisionPtr revIDLastSave="0" documentId="13_ncr:1_{1B092615-7DEE-48BB-B9A3-7B19A0DE7C4C}" xr6:coauthVersionLast="47" xr6:coauthVersionMax="47" xr10:uidLastSave="{00000000-0000-0000-0000-000000000000}"/>
  <bookViews>
    <workbookView xWindow="28680" yWindow="-195" windowWidth="29040" windowHeight="15720" tabRatio="604" firstSheet="13" activeTab="18" xr2:uid="{00000000-000D-0000-FFFF-FFFF00000000}"/>
  </bookViews>
  <sheets>
    <sheet name="Construction List" sheetId="4" r:id="rId1"/>
    <sheet name="Construction List Points" sheetId="10" r:id="rId2"/>
    <sheet name="SC - 3b." sheetId="9" r:id="rId3"/>
    <sheet name="SC - 4a" sheetId="3" r:id="rId4"/>
    <sheet name="SC - 6f." sheetId="8" r:id="rId5"/>
    <sheet name="SC -  7a." sheetId="11" r:id="rId6"/>
    <sheet name="SC - 6f. &amp; 7a." sheetId="12" r:id="rId7"/>
    <sheet name="SC - 8e." sheetId="18" r:id="rId8"/>
    <sheet name="SC - All (1)" sheetId="20" r:id="rId9"/>
    <sheet name="SC - All (2)" sheetId="23" r:id="rId10"/>
    <sheet name="SC - All (3)" sheetId="25" r:id="rId11"/>
    <sheet name="Maintenance List" sheetId="6" r:id="rId12"/>
    <sheet name="Maintennace List Points" sheetId="13" r:id="rId13"/>
    <sheet name="MM - 3b" sheetId="1" r:id="rId14"/>
    <sheet name="MM - 4a" sheetId="14" r:id="rId15"/>
    <sheet name="MM - 6f" sheetId="15" r:id="rId16"/>
    <sheet name="MM - 7a" sheetId="16" r:id="rId17"/>
    <sheet name="MM - 6f. &amp;7a." sheetId="17" r:id="rId18"/>
    <sheet name="MM - 8e" sheetId="19" r:id="rId19"/>
    <sheet name="MM - All(1)" sheetId="21" r:id="rId20"/>
    <sheet name="MM - All(2)" sheetId="22" r:id="rId21"/>
    <sheet name="MM - All(3)" sheetId="24" r:id="rId22"/>
    <sheet name="Points by District" sheetId="7" r:id="rId23"/>
  </sheets>
  <definedNames>
    <definedName name="_xlnm._FilterDatabase" localSheetId="0" hidden="1">'Construction List'!$B$1:$J$16</definedName>
    <definedName name="_xlnm._FilterDatabase" localSheetId="1" hidden="1">'Construction List Points'!$A$1:$AA$15</definedName>
    <definedName name="_xlnm._FilterDatabase" localSheetId="11" hidden="1">'Maintenance List'!$A$1:$J$105</definedName>
    <definedName name="_xlnm._FilterDatabase" localSheetId="13" hidden="1">'MM - 3b'!$A$1:$AJ$1</definedName>
    <definedName name="_xlnm._FilterDatabase" localSheetId="14" hidden="1">'MM - 4a'!$A$1:$AC$1</definedName>
    <definedName name="_xlnm._FilterDatabase" localSheetId="15" hidden="1">'MM - 6f'!$A$1:$AC$1</definedName>
    <definedName name="_xlnm._FilterDatabase" localSheetId="17" hidden="1">'MM - 6f. &amp;7a.'!$A$1:$AC$104</definedName>
    <definedName name="_xlnm._FilterDatabase" localSheetId="16" hidden="1">'MM - 7a'!$A$1:$AD$1</definedName>
    <definedName name="_xlnm._FilterDatabase" localSheetId="18" hidden="1">'MM - 8e'!$A$1:$AD$104</definedName>
    <definedName name="_xlnm._FilterDatabase" localSheetId="19" hidden="1">'MM - All(1)'!$A$2:$AD$2</definedName>
    <definedName name="_xlnm._FilterDatabase" localSheetId="20" hidden="1">'MM - All(2)'!$A$2:$AD$2</definedName>
    <definedName name="_xlnm._FilterDatabase" localSheetId="21" hidden="1">'MM - All(3)'!$A$2:$AD$2</definedName>
    <definedName name="_xlnm._FilterDatabase" localSheetId="22" hidden="1">'Points by District'!$A$2:$AB$123</definedName>
    <definedName name="_xlnm._FilterDatabase" localSheetId="5" hidden="1">'SC -  7a.'!$A$1:$AD$15</definedName>
    <definedName name="_xlnm._FilterDatabase" localSheetId="2" hidden="1">'SC - 3b.'!$A$1:$AJ$15</definedName>
    <definedName name="_xlnm._FilterDatabase" localSheetId="3" hidden="1">'SC - 4a'!$A$1:$AC$15</definedName>
    <definedName name="_xlnm._FilterDatabase" localSheetId="4" hidden="1">'SC - 6f.'!$A$1:$AC$15</definedName>
    <definedName name="_xlnm._FilterDatabase" localSheetId="6" hidden="1">'SC - 6f. &amp; 7a.'!$A$1:$AC$15</definedName>
    <definedName name="_xlnm._FilterDatabase" localSheetId="7" hidden="1">'SC - 8e.'!$A$2:$AD$16</definedName>
    <definedName name="_xlnm._FilterDatabase" localSheetId="8" hidden="1">'SC - All (1)'!$A$1:$AD$15</definedName>
    <definedName name="_xlnm._FilterDatabase" localSheetId="9" hidden="1">'SC - All (2)'!$A$1:$AD$15</definedName>
    <definedName name="_xlnm._FilterDatabase" localSheetId="10" hidden="1">'SC - All (3)'!$A$1:$AD$15</definedName>
    <definedName name="_xlnm.Print_Area" localSheetId="0">'Construction List'!$A$1:$J$16</definedName>
    <definedName name="_xlnm.Print_Area" localSheetId="1">'Construction List Points'!$A$1:$AA$15</definedName>
    <definedName name="_xlnm.Print_Area" localSheetId="11">'Maintenance List'!$A$1:$J$105</definedName>
    <definedName name="_xlnm.Print_Area" localSheetId="13">'MM - 3b'!$A$1:$AJ$104</definedName>
    <definedName name="_xlnm.Print_Area" localSheetId="22">'Points by District'!$A$1:$AB$118</definedName>
    <definedName name="_xlnm.Print_Area" localSheetId="5">'SC -  7a.'!$A$1:$AD$15</definedName>
    <definedName name="_xlnm.Print_Area" localSheetId="2">'SC - 3b.'!$A$1:$AJ$15</definedName>
    <definedName name="_xlnm.Print_Area" localSheetId="3">'SC - 4a'!$A$1:$AC$15</definedName>
    <definedName name="_xlnm.Print_Area" localSheetId="4">'SC - 6f.'!$A$1:$AC$15</definedName>
    <definedName name="_xlnm.Print_Area" localSheetId="6">'SC - 6f. &amp; 7a.'!$A$1:$AB$15</definedName>
    <definedName name="_xlnm.Print_Area" localSheetId="7">'SC - 8e.'!$A$1:$AD$16</definedName>
    <definedName name="_xlnm.Print_Area" localSheetId="8">'SC - All (1)'!$A$1:$AD$15</definedName>
    <definedName name="_xlnm.Print_Area" localSheetId="9">'SC - All (2)'!$A$1:$AD$15</definedName>
    <definedName name="_xlnm.Print_Area" localSheetId="10">'SC - All (3)'!$A$1:$AD$15</definedName>
    <definedName name="_xlnm.Print_Titles" localSheetId="1">'Construction List Points'!$1:$1</definedName>
    <definedName name="_xlnm.Print_Titles" localSheetId="11">'Maintenance List'!$1:$1</definedName>
    <definedName name="_xlnm.Print_Titles" localSheetId="13">'MM - 3b'!$1:$1</definedName>
    <definedName name="_xlnm.Print_Titles" localSheetId="14">'MM - 4a'!$1:$1</definedName>
    <definedName name="_xlnm.Print_Titles" localSheetId="15">'MM - 6f'!$1:$1</definedName>
    <definedName name="_xlnm.Print_Titles" localSheetId="17">'MM - 6f. &amp;7a.'!$1:$1</definedName>
    <definedName name="_xlnm.Print_Titles" localSheetId="16">'MM - 7a'!$1:$1</definedName>
    <definedName name="_xlnm.Print_Titles" localSheetId="18">'MM - 8e'!$1:$1</definedName>
    <definedName name="_xlnm.Print_Titles" localSheetId="19">'MM - All(1)'!$1:$2</definedName>
    <definedName name="_xlnm.Print_Titles" localSheetId="20">'MM - All(2)'!$1:$2</definedName>
    <definedName name="_xlnm.Print_Titles" localSheetId="21">'MM - All(3)'!$1:$2</definedName>
    <definedName name="_xlnm.Print_Titles" localSheetId="22">'Points by District'!$1:$2</definedName>
    <definedName name="_xlnm.Print_Titles" localSheetId="5">'SC -  7a.'!$1:$1</definedName>
    <definedName name="_xlnm.Print_Titles" localSheetId="2">'SC - 3b.'!$1:$1</definedName>
    <definedName name="_xlnm.Print_Titles" localSheetId="3">'SC - 4a'!$1:$1</definedName>
    <definedName name="_xlnm.Print_Titles" localSheetId="4">'SC - 6f.'!$1:$1</definedName>
    <definedName name="_xlnm.Print_Titles" localSheetId="6">'SC - 6f. &amp; 7a.'!$1:$1</definedName>
    <definedName name="_xlnm.Print_Titles" localSheetId="7">'SC - 8e.'!$1:$2</definedName>
    <definedName name="_xlnm.Print_Titles" localSheetId="8">'SC - All (1)'!$1:$1</definedName>
    <definedName name="_xlnm.Print_Titles" localSheetId="9">'SC - All (2)'!$1:$1</definedName>
    <definedName name="_xlnm.Print_Titles" localSheetId="10">'SC - All (3)'!$1:$1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2" i="11" l="1"/>
  <c r="AD14" i="25"/>
  <c r="AD15" i="25"/>
  <c r="AD13" i="25"/>
  <c r="AD12" i="25"/>
  <c r="AD11" i="25"/>
  <c r="AD10" i="25"/>
  <c r="AD9" i="25"/>
  <c r="AD8" i="25"/>
  <c r="AD7" i="25"/>
  <c r="AD6" i="25"/>
  <c r="AD5" i="25"/>
  <c r="AD4" i="25"/>
  <c r="AD3" i="25"/>
  <c r="AD2" i="25"/>
  <c r="AD105" i="24"/>
  <c r="AD104" i="24"/>
  <c r="AD103" i="24"/>
  <c r="AD102" i="24"/>
  <c r="AD101" i="24"/>
  <c r="AD93" i="24"/>
  <c r="AD98" i="24"/>
  <c r="AD99" i="24"/>
  <c r="AD95" i="24"/>
  <c r="AD96" i="24"/>
  <c r="AD100" i="24"/>
  <c r="AD97" i="24"/>
  <c r="AD91" i="24"/>
  <c r="AD92" i="24"/>
  <c r="AD94" i="24"/>
  <c r="AD89" i="24"/>
  <c r="AD85" i="24"/>
  <c r="AD84" i="24"/>
  <c r="AD88" i="24"/>
  <c r="AD86" i="24"/>
  <c r="AD82" i="24"/>
  <c r="AD87" i="24"/>
  <c r="AD83" i="24"/>
  <c r="AD79" i="24"/>
  <c r="AD81" i="24"/>
  <c r="AD71" i="24"/>
  <c r="AD77" i="24"/>
  <c r="AD90" i="24"/>
  <c r="AD80" i="24"/>
  <c r="AD78" i="24"/>
  <c r="AD76" i="24"/>
  <c r="AD64" i="24"/>
  <c r="AD67" i="24"/>
  <c r="AD75" i="24"/>
  <c r="AD74" i="24"/>
  <c r="AD72" i="24"/>
  <c r="AD73" i="24"/>
  <c r="AD60" i="24"/>
  <c r="AD70" i="24"/>
  <c r="AD65" i="24"/>
  <c r="AD63" i="24"/>
  <c r="AD55" i="24"/>
  <c r="AD62" i="24"/>
  <c r="AD49" i="24"/>
  <c r="AD59" i="24"/>
  <c r="AD69" i="24"/>
  <c r="AD51" i="24"/>
  <c r="AD41" i="24"/>
  <c r="AD61" i="24"/>
  <c r="AD53" i="24"/>
  <c r="AD39" i="24"/>
  <c r="AD66" i="24"/>
  <c r="AD42" i="24"/>
  <c r="AD38" i="24"/>
  <c r="AD68" i="24"/>
  <c r="AD52" i="24"/>
  <c r="AD50" i="24"/>
  <c r="AD34" i="24"/>
  <c r="AD47" i="24"/>
  <c r="AD45" i="24"/>
  <c r="AD48" i="24"/>
  <c r="AD37" i="24"/>
  <c r="AD28" i="24"/>
  <c r="AD57" i="24"/>
  <c r="AD36" i="24"/>
  <c r="AD54" i="24"/>
  <c r="AD56" i="24"/>
  <c r="AD29" i="24"/>
  <c r="AD35" i="24"/>
  <c r="AD58" i="24"/>
  <c r="AD23" i="24"/>
  <c r="AD33" i="24"/>
  <c r="AD32" i="24"/>
  <c r="AD24" i="24"/>
  <c r="AD30" i="24"/>
  <c r="AD26" i="24"/>
  <c r="AD46" i="24"/>
  <c r="AD16" i="24"/>
  <c r="AD20" i="24"/>
  <c r="AD25" i="24"/>
  <c r="AD27" i="24"/>
  <c r="AD21" i="24"/>
  <c r="AD12" i="24"/>
  <c r="AD44" i="24"/>
  <c r="AD22" i="24"/>
  <c r="AD43" i="24"/>
  <c r="AD40" i="24"/>
  <c r="AD19" i="24"/>
  <c r="AD18" i="24"/>
  <c r="AD15" i="24"/>
  <c r="AD10" i="24"/>
  <c r="AD17" i="24"/>
  <c r="AD14" i="24"/>
  <c r="AD31" i="24"/>
  <c r="AD13" i="24"/>
  <c r="AD8" i="24"/>
  <c r="AD9" i="24"/>
  <c r="AD7" i="24"/>
  <c r="AD6" i="24"/>
  <c r="AD11" i="24"/>
  <c r="AD5" i="24"/>
  <c r="AD4" i="24"/>
  <c r="AD3" i="24"/>
  <c r="AD14" i="23"/>
  <c r="AD15" i="23"/>
  <c r="AD13" i="23"/>
  <c r="AD12" i="23"/>
  <c r="AD11" i="23"/>
  <c r="AD9" i="23"/>
  <c r="AD10" i="23"/>
  <c r="AD8" i="23"/>
  <c r="AD7" i="23"/>
  <c r="AD6" i="23"/>
  <c r="AD5" i="23"/>
  <c r="AD4" i="23"/>
  <c r="AD3" i="23"/>
  <c r="AD2" i="23"/>
  <c r="AD104" i="22"/>
  <c r="AD105" i="22"/>
  <c r="AD100" i="22"/>
  <c r="AD102" i="22"/>
  <c r="AD88" i="22"/>
  <c r="AD103" i="22"/>
  <c r="AD92" i="22"/>
  <c r="AD80" i="22"/>
  <c r="AD91" i="22"/>
  <c r="AD73" i="22"/>
  <c r="AD81" i="22"/>
  <c r="AD95" i="22"/>
  <c r="AD98" i="22"/>
  <c r="AD99" i="22"/>
  <c r="AD93" i="22"/>
  <c r="AD75" i="22"/>
  <c r="AD77" i="22"/>
  <c r="AD96" i="22"/>
  <c r="AD101" i="22"/>
  <c r="AD94" i="22"/>
  <c r="AD97" i="22"/>
  <c r="AD89" i="22"/>
  <c r="AD60" i="22"/>
  <c r="AD68" i="22"/>
  <c r="AD90" i="22"/>
  <c r="AD86" i="22"/>
  <c r="AD54" i="22"/>
  <c r="AD51" i="22"/>
  <c r="AD87" i="22"/>
  <c r="AD84" i="22"/>
  <c r="AD78" i="22"/>
  <c r="AD74" i="22"/>
  <c r="AD79" i="22"/>
  <c r="AD66" i="22"/>
  <c r="AD85" i="22"/>
  <c r="AD82" i="22"/>
  <c r="AD72" i="22"/>
  <c r="AD40" i="22"/>
  <c r="AD52" i="22"/>
  <c r="AD56" i="22"/>
  <c r="AD76" i="22"/>
  <c r="AD69" i="22"/>
  <c r="AD43" i="22"/>
  <c r="AD42" i="22"/>
  <c r="AD59" i="22"/>
  <c r="AD83" i="22"/>
  <c r="AD45" i="22"/>
  <c r="AD67" i="22"/>
  <c r="AD62" i="22"/>
  <c r="AD36" i="22"/>
  <c r="AD70" i="22"/>
  <c r="AD53" i="22"/>
  <c r="AD55" i="22"/>
  <c r="AD22" i="22"/>
  <c r="AD29" i="22"/>
  <c r="AD41" i="22"/>
  <c r="AD71" i="22"/>
  <c r="AD44" i="22"/>
  <c r="AD57" i="22"/>
  <c r="AD47" i="22"/>
  <c r="AD58" i="22"/>
  <c r="AD26" i="22"/>
  <c r="AD65" i="22"/>
  <c r="AD61" i="22"/>
  <c r="AD19" i="22"/>
  <c r="AD63" i="22"/>
  <c r="AD39" i="22"/>
  <c r="AD38" i="22"/>
  <c r="AD64" i="22"/>
  <c r="AD30" i="22"/>
  <c r="AD20" i="22"/>
  <c r="AD14" i="22"/>
  <c r="AD12" i="22"/>
  <c r="AD27" i="22"/>
  <c r="AD23" i="22"/>
  <c r="AD17" i="22"/>
  <c r="AD21" i="22"/>
  <c r="AD50" i="22"/>
  <c r="AD34" i="22"/>
  <c r="AD49" i="22"/>
  <c r="AD28" i="22"/>
  <c r="AD35" i="22"/>
  <c r="AD11" i="22"/>
  <c r="AD25" i="22"/>
  <c r="AD15" i="22"/>
  <c r="AD10" i="22"/>
  <c r="AD31" i="22"/>
  <c r="AD46" i="22"/>
  <c r="AD24" i="22"/>
  <c r="AD37" i="22"/>
  <c r="AD6" i="22"/>
  <c r="AD48" i="22"/>
  <c r="AD33" i="22"/>
  <c r="AD18" i="22"/>
  <c r="AD9" i="22"/>
  <c r="AD13" i="22"/>
  <c r="AD32" i="22"/>
  <c r="AD16" i="22"/>
  <c r="AD7" i="22"/>
  <c r="AD8" i="22"/>
  <c r="AD5" i="22"/>
  <c r="AD4" i="22"/>
  <c r="AD3" i="22"/>
  <c r="AD95" i="21"/>
  <c r="AD102" i="21"/>
  <c r="AD80" i="21"/>
  <c r="AD98" i="21"/>
  <c r="AD101" i="21"/>
  <c r="AD94" i="21"/>
  <c r="AD89" i="21"/>
  <c r="AD64" i="21"/>
  <c r="AD66" i="21"/>
  <c r="AD84" i="21"/>
  <c r="AD69" i="21"/>
  <c r="AD79" i="21"/>
  <c r="AD67" i="21"/>
  <c r="AD83" i="21"/>
  <c r="AD81" i="21"/>
  <c r="AD74" i="21"/>
  <c r="AD51" i="21"/>
  <c r="AD55" i="21"/>
  <c r="AD82" i="21"/>
  <c r="AD42" i="21"/>
  <c r="AD68" i="21"/>
  <c r="AD45" i="21"/>
  <c r="AD71" i="21"/>
  <c r="AD40" i="21"/>
  <c r="AD59" i="21"/>
  <c r="AD47" i="21"/>
  <c r="AD58" i="21"/>
  <c r="AD31" i="21"/>
  <c r="AD16" i="21"/>
  <c r="AD34" i="21"/>
  <c r="AD52" i="21"/>
  <c r="AD21" i="21"/>
  <c r="AD28" i="21"/>
  <c r="AD11" i="21"/>
  <c r="AD8" i="21"/>
  <c r="AD41" i="21"/>
  <c r="AD33" i="21"/>
  <c r="AD18" i="21"/>
  <c r="AD9" i="21"/>
  <c r="AD13" i="21"/>
  <c r="AD3" i="21"/>
  <c r="AD76" i="21"/>
  <c r="AD93" i="21"/>
  <c r="AD96" i="21"/>
  <c r="AD25" i="21"/>
  <c r="AD104" i="21"/>
  <c r="AD105" i="21"/>
  <c r="AD88" i="21"/>
  <c r="AD103" i="21"/>
  <c r="AD92" i="21"/>
  <c r="AD70" i="21"/>
  <c r="AD100" i="21"/>
  <c r="AD99" i="21"/>
  <c r="AD91" i="21"/>
  <c r="AD75" i="21"/>
  <c r="AD78" i="21"/>
  <c r="AD97" i="21"/>
  <c r="AD90" i="21"/>
  <c r="AD86" i="21"/>
  <c r="AD61" i="21"/>
  <c r="AD60" i="21"/>
  <c r="AD87" i="21"/>
  <c r="AD85" i="21"/>
  <c r="AD48" i="21"/>
  <c r="AD43" i="21"/>
  <c r="AD56" i="21"/>
  <c r="AD77" i="21"/>
  <c r="AD72" i="21"/>
  <c r="AD38" i="21"/>
  <c r="AD57" i="21"/>
  <c r="AD50" i="21"/>
  <c r="AD46" i="21"/>
  <c r="AD32" i="21"/>
  <c r="AD37" i="21"/>
  <c r="AD39" i="21"/>
  <c r="AD73" i="21"/>
  <c r="AD53" i="21"/>
  <c r="AD24" i="21"/>
  <c r="AD65" i="21"/>
  <c r="AD30" i="21"/>
  <c r="AD63" i="21"/>
  <c r="AD49" i="21"/>
  <c r="AD35" i="21"/>
  <c r="AD62" i="21"/>
  <c r="AD26" i="21"/>
  <c r="AD22" i="21"/>
  <c r="AD23" i="21"/>
  <c r="AD14" i="21"/>
  <c r="AD17" i="21"/>
  <c r="AD20" i="21"/>
  <c r="AD54" i="21"/>
  <c r="AD12" i="21"/>
  <c r="AD10" i="21"/>
  <c r="AD29" i="21"/>
  <c r="AD44" i="21"/>
  <c r="AD19" i="21"/>
  <c r="AD36" i="21"/>
  <c r="AD27" i="21"/>
  <c r="AD15" i="21"/>
  <c r="AD6" i="21"/>
  <c r="AD7" i="21"/>
  <c r="AD5" i="21"/>
  <c r="AD4" i="21"/>
  <c r="AD2" i="20"/>
  <c r="AD15" i="20"/>
  <c r="AD12" i="20"/>
  <c r="AD11" i="20"/>
  <c r="AD9" i="20"/>
  <c r="AD8" i="20"/>
  <c r="AD7" i="20"/>
  <c r="AD6" i="20"/>
  <c r="AD5" i="20"/>
  <c r="AD4" i="20"/>
  <c r="AD14" i="20"/>
  <c r="AD13" i="20"/>
  <c r="AD10" i="20"/>
  <c r="AD3" i="20"/>
  <c r="AD3" i="19"/>
  <c r="AD4" i="19"/>
  <c r="AD6" i="19"/>
  <c r="AD5" i="19"/>
  <c r="AD8" i="19"/>
  <c r="AD12" i="19"/>
  <c r="AD13" i="19"/>
  <c r="AD7" i="19"/>
  <c r="AD18" i="19"/>
  <c r="AD24" i="19"/>
  <c r="AD25" i="19"/>
  <c r="AD9" i="19"/>
  <c r="AD28" i="19"/>
  <c r="AD29" i="19"/>
  <c r="AD31" i="19"/>
  <c r="AD32" i="19"/>
  <c r="AD10" i="19"/>
  <c r="AD11" i="19"/>
  <c r="AD16" i="19"/>
  <c r="AD15" i="19"/>
  <c r="AD21" i="19"/>
  <c r="AD14" i="19"/>
  <c r="AD35" i="19"/>
  <c r="AD23" i="19"/>
  <c r="AD39" i="19"/>
  <c r="AD22" i="19"/>
  <c r="AD19" i="19"/>
  <c r="AD17" i="19"/>
  <c r="AD20" i="19"/>
  <c r="AD33" i="19"/>
  <c r="AD26" i="19"/>
  <c r="AD38" i="19"/>
  <c r="AD27" i="19"/>
  <c r="AD53" i="19"/>
  <c r="AD30" i="19"/>
  <c r="AD55" i="19"/>
  <c r="AD57" i="19"/>
  <c r="AD40" i="19"/>
  <c r="AD59" i="19"/>
  <c r="AD60" i="19"/>
  <c r="AD34" i="19"/>
  <c r="AD44" i="19"/>
  <c r="AD45" i="19"/>
  <c r="AD61" i="19"/>
  <c r="AD36" i="19"/>
  <c r="AD63" i="19"/>
  <c r="AD37" i="19"/>
  <c r="AD43" i="19"/>
  <c r="AD41" i="19"/>
  <c r="AD51" i="19"/>
  <c r="AD42" i="19"/>
  <c r="AD68" i="19"/>
  <c r="AD56" i="19"/>
  <c r="AD47" i="19"/>
  <c r="AD70" i="19"/>
  <c r="AD48" i="19"/>
  <c r="AD71" i="19"/>
  <c r="AD49" i="19"/>
  <c r="AD50" i="19"/>
  <c r="AD46" i="19"/>
  <c r="AD72" i="19"/>
  <c r="AD73" i="19"/>
  <c r="AD58" i="19"/>
  <c r="AD52" i="19"/>
  <c r="AD54" i="19"/>
  <c r="AD74" i="19"/>
  <c r="AD76" i="19"/>
  <c r="AD79" i="19"/>
  <c r="AD64" i="19"/>
  <c r="AD80" i="19"/>
  <c r="AD62" i="19"/>
  <c r="AD83" i="19"/>
  <c r="AD84" i="19"/>
  <c r="AD85" i="19"/>
  <c r="AD65" i="19"/>
  <c r="AD66" i="19"/>
  <c r="AD86" i="19"/>
  <c r="AD87" i="19"/>
  <c r="AD69" i="19"/>
  <c r="AD67" i="19"/>
  <c r="AD90" i="19"/>
  <c r="AD91" i="19"/>
  <c r="AD92" i="19"/>
  <c r="AD93" i="19"/>
  <c r="AD94" i="19"/>
  <c r="AD75" i="19"/>
  <c r="AD77" i="19"/>
  <c r="AD95" i="19"/>
  <c r="AD96" i="19"/>
  <c r="AD97" i="19"/>
  <c r="AD98" i="19"/>
  <c r="AD81" i="19"/>
  <c r="AD78" i="19"/>
  <c r="AD99" i="19"/>
  <c r="AD82" i="19"/>
  <c r="AD89" i="19"/>
  <c r="AD102" i="19"/>
  <c r="AD88" i="19"/>
  <c r="AD100" i="19"/>
  <c r="AD101" i="19"/>
  <c r="AD104" i="19"/>
  <c r="AD103" i="19"/>
  <c r="AD2" i="19"/>
  <c r="AD12" i="18"/>
  <c r="AD13" i="18"/>
  <c r="AD14" i="18"/>
  <c r="AD15" i="18"/>
  <c r="AD16" i="18"/>
  <c r="AD3" i="18"/>
  <c r="AD11" i="18"/>
  <c r="AD5" i="18"/>
  <c r="AD6" i="18"/>
  <c r="AD7" i="18"/>
  <c r="AD9" i="18"/>
  <c r="AD4" i="18"/>
  <c r="AD8" i="18"/>
  <c r="AD10" i="18"/>
  <c r="AC5" i="17"/>
  <c r="AC8" i="17"/>
  <c r="AC10" i="17"/>
  <c r="AC12" i="17"/>
  <c r="AC13" i="17"/>
  <c r="AC14" i="17"/>
  <c r="AC16" i="17"/>
  <c r="AC17" i="17"/>
  <c r="AC21" i="17"/>
  <c r="AC22" i="17"/>
  <c r="AC24" i="17"/>
  <c r="AC25" i="17"/>
  <c r="AC26" i="17"/>
  <c r="AC35" i="17"/>
  <c r="AC37" i="17"/>
  <c r="AC38" i="17"/>
  <c r="AC39" i="17"/>
  <c r="AC40" i="17"/>
  <c r="AC41" i="17"/>
  <c r="AC50" i="17"/>
  <c r="AC51" i="17"/>
  <c r="AC52" i="17"/>
  <c r="AC53" i="17"/>
  <c r="AC57" i="17"/>
  <c r="AC58" i="17"/>
  <c r="AC59" i="17"/>
  <c r="AC61" i="17"/>
  <c r="AC62" i="17"/>
  <c r="AC64" i="17"/>
  <c r="AC65" i="17"/>
  <c r="AC70" i="17"/>
  <c r="AC74" i="17"/>
  <c r="AC76" i="17"/>
  <c r="AC77" i="17"/>
  <c r="AC79" i="17"/>
  <c r="AC82" i="17"/>
  <c r="AC84" i="17"/>
  <c r="AC85" i="17"/>
  <c r="AC86" i="17"/>
  <c r="AC88" i="17"/>
  <c r="AC91" i="17"/>
  <c r="AC95" i="17"/>
  <c r="AC96" i="17"/>
  <c r="AC97" i="17"/>
  <c r="AC98" i="17"/>
  <c r="AC2" i="17"/>
  <c r="Y3" i="16"/>
  <c r="Y5" i="16"/>
  <c r="Y4" i="16"/>
  <c r="Y6" i="16"/>
  <c r="Y7" i="16"/>
  <c r="Y10" i="16"/>
  <c r="Y8" i="16"/>
  <c r="Y9" i="16"/>
  <c r="Y12" i="16"/>
  <c r="Y13" i="16"/>
  <c r="Y14" i="16"/>
  <c r="Y11" i="16"/>
  <c r="Y19" i="16"/>
  <c r="Y15" i="16"/>
  <c r="Y20" i="16"/>
  <c r="Y17" i="16"/>
  <c r="Y16" i="16"/>
  <c r="Y21" i="16"/>
  <c r="Y22" i="16"/>
  <c r="Y18" i="16"/>
  <c r="Y23" i="16"/>
  <c r="Y25" i="16"/>
  <c r="Y27" i="16"/>
  <c r="Y28" i="16"/>
  <c r="Y30" i="16"/>
  <c r="Y29" i="16"/>
  <c r="Y24" i="16"/>
  <c r="Y32" i="16"/>
  <c r="Y26" i="16"/>
  <c r="Y31" i="16"/>
  <c r="Y33" i="16"/>
  <c r="Y38" i="16"/>
  <c r="Y35" i="16"/>
  <c r="Y42" i="16"/>
  <c r="Y34" i="16"/>
  <c r="Y36" i="16"/>
  <c r="Y39" i="16"/>
  <c r="AD39" i="16" s="1"/>
  <c r="Y44" i="16"/>
  <c r="Y37" i="16"/>
  <c r="Y40" i="16"/>
  <c r="Y41" i="16"/>
  <c r="Y49" i="16"/>
  <c r="Y43" i="16"/>
  <c r="Y45" i="16"/>
  <c r="Y47" i="16"/>
  <c r="Y53" i="16"/>
  <c r="Y46" i="16"/>
  <c r="Y48" i="16"/>
  <c r="Y50" i="16"/>
  <c r="Y51" i="16"/>
  <c r="Y52" i="16"/>
  <c r="Y57" i="16"/>
  <c r="Y54" i="16"/>
  <c r="Y56" i="16"/>
  <c r="Y55" i="16"/>
  <c r="Y60" i="16"/>
  <c r="Y63" i="16"/>
  <c r="Y58" i="16"/>
  <c r="Y65" i="16"/>
  <c r="Y59" i="16"/>
  <c r="Y61" i="16"/>
  <c r="Y68" i="16"/>
  <c r="Y64" i="16"/>
  <c r="Y62" i="16"/>
  <c r="Y66" i="16"/>
  <c r="Y67" i="16"/>
  <c r="Y70" i="16"/>
  <c r="AD70" i="16" s="1"/>
  <c r="Y69" i="16"/>
  <c r="Y71" i="16"/>
  <c r="Y74" i="16"/>
  <c r="Y75" i="16"/>
  <c r="Y81" i="16"/>
  <c r="Y72" i="16"/>
  <c r="Y76" i="16"/>
  <c r="Y77" i="16"/>
  <c r="Y73" i="16"/>
  <c r="Y79" i="16"/>
  <c r="Y78" i="16"/>
  <c r="Y82" i="16"/>
  <c r="Y80" i="16"/>
  <c r="Y84" i="16"/>
  <c r="Y83" i="16"/>
  <c r="Y86" i="16"/>
  <c r="Y94" i="16"/>
  <c r="Y87" i="16"/>
  <c r="Y88" i="16"/>
  <c r="Y85" i="16"/>
  <c r="Y89" i="16"/>
  <c r="Y91" i="16"/>
  <c r="Y90" i="16"/>
  <c r="Y92" i="16"/>
  <c r="Y93" i="16"/>
  <c r="Y95" i="16"/>
  <c r="Y96" i="16"/>
  <c r="Y97" i="16"/>
  <c r="Y99" i="16"/>
  <c r="Y100" i="16"/>
  <c r="Y98" i="16"/>
  <c r="Y103" i="16"/>
  <c r="Y101" i="16"/>
  <c r="Y102" i="16"/>
  <c r="Y104" i="16"/>
  <c r="Y2" i="16"/>
  <c r="AD2" i="16" s="1"/>
  <c r="Y3" i="11"/>
  <c r="Y4" i="11"/>
  <c r="Y5" i="11"/>
  <c r="Y6" i="11"/>
  <c r="Y7" i="11"/>
  <c r="Y8" i="11"/>
  <c r="Y9" i="11"/>
  <c r="Y10" i="11"/>
  <c r="Y11" i="11"/>
  <c r="Y13" i="11"/>
  <c r="Y14" i="11"/>
  <c r="Y15" i="11"/>
  <c r="Y2" i="11"/>
  <c r="AJ3" i="9"/>
  <c r="AJ4" i="9"/>
  <c r="AJ5" i="9"/>
  <c r="AJ6" i="9"/>
  <c r="AJ7" i="9"/>
  <c r="AJ8" i="9"/>
  <c r="AJ9" i="9"/>
  <c r="AH10" i="9"/>
  <c r="AJ10" i="9"/>
  <c r="AJ11" i="9"/>
  <c r="AJ12" i="9"/>
  <c r="AJ13" i="9"/>
  <c r="AJ14" i="9"/>
  <c r="AJ15" i="9"/>
  <c r="AJ2" i="9"/>
  <c r="J3" i="9"/>
  <c r="AH3" i="9" s="1"/>
  <c r="K3" i="9"/>
  <c r="AI3" i="9" s="1"/>
  <c r="J4" i="9"/>
  <c r="AH4" i="9" s="1"/>
  <c r="K4" i="9"/>
  <c r="AI4" i="9" s="1"/>
  <c r="J5" i="9"/>
  <c r="AH5" i="9" s="1"/>
  <c r="K5" i="9"/>
  <c r="AI5" i="9" s="1"/>
  <c r="J6" i="9"/>
  <c r="AH6" i="9" s="1"/>
  <c r="K6" i="9"/>
  <c r="AI6" i="9" s="1"/>
  <c r="J7" i="9"/>
  <c r="AH7" i="9" s="1"/>
  <c r="K7" i="9"/>
  <c r="AI7" i="9" s="1"/>
  <c r="J8" i="9"/>
  <c r="AH8" i="9" s="1"/>
  <c r="K8" i="9"/>
  <c r="AI8" i="9" s="1"/>
  <c r="J9" i="9"/>
  <c r="AH9" i="9" s="1"/>
  <c r="K9" i="9"/>
  <c r="AI9" i="9" s="1"/>
  <c r="J10" i="9"/>
  <c r="K10" i="9"/>
  <c r="AI10" i="9" s="1"/>
  <c r="J11" i="9"/>
  <c r="AH11" i="9" s="1"/>
  <c r="K11" i="9"/>
  <c r="AI11" i="9" s="1"/>
  <c r="J12" i="9"/>
  <c r="AH12" i="9" s="1"/>
  <c r="K12" i="9"/>
  <c r="AI12" i="9" s="1"/>
  <c r="J13" i="9"/>
  <c r="AH13" i="9" s="1"/>
  <c r="K13" i="9"/>
  <c r="AI13" i="9" s="1"/>
  <c r="J14" i="9"/>
  <c r="AH14" i="9" s="1"/>
  <c r="K14" i="9"/>
  <c r="AI14" i="9" s="1"/>
  <c r="J15" i="9"/>
  <c r="AH15" i="9" s="1"/>
  <c r="K15" i="9"/>
  <c r="AI15" i="9" s="1"/>
  <c r="K2" i="9"/>
  <c r="AI2" i="9" s="1"/>
  <c r="J2" i="9"/>
  <c r="AH2" i="9" s="1"/>
  <c r="Q120" i="7"/>
  <c r="R120" i="7"/>
  <c r="S120" i="7"/>
  <c r="T120" i="7"/>
  <c r="P120" i="7"/>
  <c r="AJ3" i="1"/>
  <c r="AJ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2" i="1"/>
  <c r="K34" i="1"/>
  <c r="AI34" i="1" s="1"/>
  <c r="K51" i="1"/>
  <c r="AI51" i="1" s="1"/>
  <c r="K40" i="1"/>
  <c r="AI40" i="1" s="1"/>
  <c r="K3" i="1"/>
  <c r="AI3" i="1" s="1"/>
  <c r="K14" i="1"/>
  <c r="AI14" i="1" s="1"/>
  <c r="K55" i="1"/>
  <c r="AI55" i="1" s="1"/>
  <c r="K50" i="1"/>
  <c r="AI50" i="1" s="1"/>
  <c r="K77" i="1"/>
  <c r="AI77" i="1" s="1"/>
  <c r="K74" i="1"/>
  <c r="AI74" i="1" s="1"/>
  <c r="K38" i="1"/>
  <c r="AI38" i="1" s="1"/>
  <c r="K78" i="1"/>
  <c r="AI78" i="1" s="1"/>
  <c r="K67" i="1"/>
  <c r="AI67" i="1" s="1"/>
  <c r="K82" i="1"/>
  <c r="AI82" i="1" s="1"/>
  <c r="K61" i="1"/>
  <c r="AI61" i="1" s="1"/>
  <c r="K4" i="1"/>
  <c r="AI4" i="1" s="1"/>
  <c r="K21" i="1"/>
  <c r="AI21" i="1" s="1"/>
  <c r="K46" i="1"/>
  <c r="AI46" i="1" s="1"/>
  <c r="K2" i="1"/>
  <c r="AI2" i="1" s="1"/>
  <c r="K57" i="1"/>
  <c r="AI57" i="1" s="1"/>
  <c r="K28" i="1"/>
  <c r="AI28" i="1" s="1"/>
  <c r="K18" i="1"/>
  <c r="AI18" i="1" s="1"/>
  <c r="K88" i="1"/>
  <c r="AI88" i="1" s="1"/>
  <c r="K39" i="1"/>
  <c r="AI39" i="1" s="1"/>
  <c r="K29" i="1"/>
  <c r="AI29" i="1" s="1"/>
  <c r="K33" i="1"/>
  <c r="AI33" i="1" s="1"/>
  <c r="K11" i="1"/>
  <c r="AI11" i="1" s="1"/>
  <c r="K22" i="1"/>
  <c r="AI22" i="1" s="1"/>
  <c r="K75" i="1"/>
  <c r="AI75" i="1" s="1"/>
  <c r="K58" i="1"/>
  <c r="AI58" i="1" s="1"/>
  <c r="K63" i="1"/>
  <c r="AI63" i="1" s="1"/>
  <c r="K12" i="1"/>
  <c r="AI12" i="1" s="1"/>
  <c r="K15" i="1"/>
  <c r="AI15" i="1" s="1"/>
  <c r="K43" i="1"/>
  <c r="AI43" i="1" s="1"/>
  <c r="K35" i="1"/>
  <c r="AI35" i="1" s="1"/>
  <c r="K64" i="1"/>
  <c r="AI64" i="1" s="1"/>
  <c r="K27" i="1"/>
  <c r="AI27" i="1" s="1"/>
  <c r="K68" i="1"/>
  <c r="AI68" i="1" s="1"/>
  <c r="K48" i="1"/>
  <c r="AI48" i="1" s="1"/>
  <c r="K71" i="1"/>
  <c r="AI71" i="1" s="1"/>
  <c r="K89" i="1"/>
  <c r="AI89" i="1" s="1"/>
  <c r="K16" i="1"/>
  <c r="AI16" i="1" s="1"/>
  <c r="K79" i="1"/>
  <c r="AI79" i="1" s="1"/>
  <c r="K96" i="1"/>
  <c r="AI96" i="1" s="1"/>
  <c r="K42" i="1"/>
  <c r="AI42" i="1" s="1"/>
  <c r="K26" i="1"/>
  <c r="AI26" i="1" s="1"/>
  <c r="K7" i="1"/>
  <c r="AI7" i="1" s="1"/>
  <c r="K93" i="1"/>
  <c r="AI93" i="1" s="1"/>
  <c r="K54" i="1"/>
  <c r="AI54" i="1" s="1"/>
  <c r="K9" i="1"/>
  <c r="AI9" i="1" s="1"/>
  <c r="K25" i="1"/>
  <c r="AI25" i="1" s="1"/>
  <c r="K65" i="1"/>
  <c r="AI65" i="1" s="1"/>
  <c r="K94" i="1"/>
  <c r="AI94" i="1" s="1"/>
  <c r="K98" i="1"/>
  <c r="AI98" i="1" s="1"/>
  <c r="K76" i="1"/>
  <c r="AI76" i="1" s="1"/>
  <c r="K41" i="1"/>
  <c r="AI41" i="1" s="1"/>
  <c r="K72" i="1"/>
  <c r="AI72" i="1" s="1"/>
  <c r="K99" i="1"/>
  <c r="AI99" i="1" s="1"/>
  <c r="K6" i="1"/>
  <c r="AI6" i="1" s="1"/>
  <c r="K5" i="1"/>
  <c r="AI5" i="1" s="1"/>
  <c r="K92" i="1"/>
  <c r="AI92" i="1" s="1"/>
  <c r="K104" i="1"/>
  <c r="AI104" i="1" s="1"/>
  <c r="K85" i="1"/>
  <c r="AI85" i="1" s="1"/>
  <c r="K17" i="1"/>
  <c r="AI17" i="1" s="1"/>
  <c r="K59" i="1"/>
  <c r="AI59" i="1" s="1"/>
  <c r="K45" i="1"/>
  <c r="AI45" i="1" s="1"/>
  <c r="K90" i="1"/>
  <c r="AI90" i="1" s="1"/>
  <c r="K86" i="1"/>
  <c r="AI86" i="1" s="1"/>
  <c r="K49" i="1"/>
  <c r="AI49" i="1" s="1"/>
  <c r="K69" i="1"/>
  <c r="AI69" i="1" s="1"/>
  <c r="K101" i="1"/>
  <c r="AI101" i="1" s="1"/>
  <c r="K80" i="1"/>
  <c r="AI80" i="1" s="1"/>
  <c r="K47" i="1"/>
  <c r="AI47" i="1" s="1"/>
  <c r="K31" i="1"/>
  <c r="AI31" i="1" s="1"/>
  <c r="K70" i="1"/>
  <c r="AI70" i="1" s="1"/>
  <c r="K60" i="1"/>
  <c r="AI60" i="1" s="1"/>
  <c r="K87" i="1"/>
  <c r="AI87" i="1" s="1"/>
  <c r="K91" i="1"/>
  <c r="AI91" i="1" s="1"/>
  <c r="K95" i="1"/>
  <c r="AI95" i="1" s="1"/>
  <c r="K37" i="1"/>
  <c r="AI37" i="1" s="1"/>
  <c r="K8" i="1"/>
  <c r="AI8" i="1" s="1"/>
  <c r="K84" i="1"/>
  <c r="AI84" i="1" s="1"/>
  <c r="K36" i="1"/>
  <c r="AI36" i="1" s="1"/>
  <c r="K53" i="1"/>
  <c r="AI53" i="1" s="1"/>
  <c r="K83" i="1"/>
  <c r="AI83" i="1" s="1"/>
  <c r="K10" i="1"/>
  <c r="AI10" i="1" s="1"/>
  <c r="K100" i="1"/>
  <c r="AI100" i="1" s="1"/>
  <c r="K73" i="1"/>
  <c r="AI73" i="1" s="1"/>
  <c r="K56" i="1"/>
  <c r="AI56" i="1" s="1"/>
  <c r="K13" i="1"/>
  <c r="AI13" i="1" s="1"/>
  <c r="K103" i="1"/>
  <c r="AI103" i="1" s="1"/>
  <c r="K19" i="1"/>
  <c r="AI19" i="1" s="1"/>
  <c r="K62" i="1"/>
  <c r="AI62" i="1" s="1"/>
  <c r="K66" i="1"/>
  <c r="AI66" i="1" s="1"/>
  <c r="K30" i="1"/>
  <c r="AI30" i="1" s="1"/>
  <c r="K52" i="1"/>
  <c r="AI52" i="1" s="1"/>
  <c r="K24" i="1"/>
  <c r="AI24" i="1" s="1"/>
  <c r="K20" i="1"/>
  <c r="AI20" i="1" s="1"/>
  <c r="K81" i="1"/>
  <c r="AI81" i="1" s="1"/>
  <c r="K97" i="1"/>
  <c r="AI97" i="1" s="1"/>
  <c r="K102" i="1"/>
  <c r="AI102" i="1" s="1"/>
  <c r="K23" i="1"/>
  <c r="AI23" i="1" s="1"/>
  <c r="K44" i="1"/>
  <c r="AI44" i="1" s="1"/>
  <c r="K32" i="1"/>
  <c r="AI32" i="1" s="1"/>
  <c r="J78" i="1"/>
  <c r="AH78" i="1" s="1"/>
  <c r="J67" i="1"/>
  <c r="AH67" i="1" s="1"/>
  <c r="J82" i="1"/>
  <c r="AH82" i="1" s="1"/>
  <c r="J61" i="1"/>
  <c r="AH61" i="1" s="1"/>
  <c r="J4" i="1"/>
  <c r="AH4" i="1" s="1"/>
  <c r="J21" i="1"/>
  <c r="AH21" i="1" s="1"/>
  <c r="J46" i="1"/>
  <c r="AH46" i="1" s="1"/>
  <c r="J2" i="1"/>
  <c r="AH2" i="1" s="1"/>
  <c r="J57" i="1"/>
  <c r="AH57" i="1" s="1"/>
  <c r="J28" i="1"/>
  <c r="AH28" i="1" s="1"/>
  <c r="J18" i="1"/>
  <c r="AH18" i="1" s="1"/>
  <c r="J88" i="1"/>
  <c r="AH88" i="1" s="1"/>
  <c r="J39" i="1"/>
  <c r="AH39" i="1" s="1"/>
  <c r="J29" i="1"/>
  <c r="AH29" i="1" s="1"/>
  <c r="J33" i="1"/>
  <c r="AH33" i="1" s="1"/>
  <c r="J11" i="1"/>
  <c r="AH11" i="1" s="1"/>
  <c r="J22" i="1"/>
  <c r="AH22" i="1" s="1"/>
  <c r="J75" i="1"/>
  <c r="AH75" i="1" s="1"/>
  <c r="J58" i="1"/>
  <c r="AH58" i="1" s="1"/>
  <c r="J63" i="1"/>
  <c r="AH63" i="1" s="1"/>
  <c r="J12" i="1"/>
  <c r="AH12" i="1" s="1"/>
  <c r="J15" i="1"/>
  <c r="AH15" i="1" s="1"/>
  <c r="J43" i="1"/>
  <c r="AH43" i="1" s="1"/>
  <c r="J35" i="1"/>
  <c r="AH35" i="1" s="1"/>
  <c r="J64" i="1"/>
  <c r="AH64" i="1" s="1"/>
  <c r="J27" i="1"/>
  <c r="AH27" i="1" s="1"/>
  <c r="J68" i="1"/>
  <c r="AH68" i="1" s="1"/>
  <c r="J48" i="1"/>
  <c r="AH48" i="1" s="1"/>
  <c r="J71" i="1"/>
  <c r="AH71" i="1" s="1"/>
  <c r="J89" i="1"/>
  <c r="AH89" i="1" s="1"/>
  <c r="J16" i="1"/>
  <c r="AH16" i="1" s="1"/>
  <c r="J79" i="1"/>
  <c r="AH79" i="1" s="1"/>
  <c r="J96" i="1"/>
  <c r="AH96" i="1" s="1"/>
  <c r="J42" i="1"/>
  <c r="AH42" i="1" s="1"/>
  <c r="J26" i="1"/>
  <c r="AH26" i="1" s="1"/>
  <c r="J7" i="1"/>
  <c r="AH7" i="1" s="1"/>
  <c r="J93" i="1"/>
  <c r="AH93" i="1" s="1"/>
  <c r="J54" i="1"/>
  <c r="AH54" i="1" s="1"/>
  <c r="J9" i="1"/>
  <c r="AH9" i="1" s="1"/>
  <c r="J25" i="1"/>
  <c r="AH25" i="1" s="1"/>
  <c r="J65" i="1"/>
  <c r="AH65" i="1" s="1"/>
  <c r="J94" i="1"/>
  <c r="AH94" i="1" s="1"/>
  <c r="J98" i="1"/>
  <c r="AH98" i="1" s="1"/>
  <c r="J76" i="1"/>
  <c r="AH76" i="1" s="1"/>
  <c r="J41" i="1"/>
  <c r="AH41" i="1" s="1"/>
  <c r="J72" i="1"/>
  <c r="AH72" i="1" s="1"/>
  <c r="J99" i="1"/>
  <c r="AH99" i="1" s="1"/>
  <c r="J6" i="1"/>
  <c r="AH6" i="1" s="1"/>
  <c r="J5" i="1"/>
  <c r="AH5" i="1" s="1"/>
  <c r="J92" i="1"/>
  <c r="AH92" i="1" s="1"/>
  <c r="J104" i="1"/>
  <c r="AH104" i="1" s="1"/>
  <c r="J85" i="1"/>
  <c r="AH85" i="1" s="1"/>
  <c r="J17" i="1"/>
  <c r="AH17" i="1" s="1"/>
  <c r="J59" i="1"/>
  <c r="AH59" i="1" s="1"/>
  <c r="J45" i="1"/>
  <c r="AH45" i="1" s="1"/>
  <c r="J90" i="1"/>
  <c r="AH90" i="1" s="1"/>
  <c r="J86" i="1"/>
  <c r="AH86" i="1" s="1"/>
  <c r="J49" i="1"/>
  <c r="AH49" i="1" s="1"/>
  <c r="J69" i="1"/>
  <c r="AH69" i="1" s="1"/>
  <c r="J101" i="1"/>
  <c r="AH101" i="1" s="1"/>
  <c r="J80" i="1"/>
  <c r="AH80" i="1" s="1"/>
  <c r="J47" i="1"/>
  <c r="AH47" i="1" s="1"/>
  <c r="J31" i="1"/>
  <c r="AH31" i="1" s="1"/>
  <c r="J70" i="1"/>
  <c r="AH70" i="1" s="1"/>
  <c r="J60" i="1"/>
  <c r="AH60" i="1" s="1"/>
  <c r="J87" i="1"/>
  <c r="AH87" i="1" s="1"/>
  <c r="J91" i="1"/>
  <c r="AH91" i="1" s="1"/>
  <c r="J95" i="1"/>
  <c r="AH95" i="1" s="1"/>
  <c r="J37" i="1"/>
  <c r="AH37" i="1" s="1"/>
  <c r="J8" i="1"/>
  <c r="AH8" i="1" s="1"/>
  <c r="J84" i="1"/>
  <c r="AH84" i="1" s="1"/>
  <c r="J36" i="1"/>
  <c r="AH36" i="1" s="1"/>
  <c r="J53" i="1"/>
  <c r="AH53" i="1" s="1"/>
  <c r="J83" i="1"/>
  <c r="AH83" i="1" s="1"/>
  <c r="J10" i="1"/>
  <c r="AH10" i="1" s="1"/>
  <c r="J100" i="1"/>
  <c r="AH100" i="1" s="1"/>
  <c r="J73" i="1"/>
  <c r="AH73" i="1" s="1"/>
  <c r="J56" i="1"/>
  <c r="AH56" i="1" s="1"/>
  <c r="J13" i="1"/>
  <c r="AH13" i="1" s="1"/>
  <c r="J103" i="1"/>
  <c r="AH103" i="1" s="1"/>
  <c r="J19" i="1"/>
  <c r="AH19" i="1" s="1"/>
  <c r="J62" i="1"/>
  <c r="AH62" i="1" s="1"/>
  <c r="J66" i="1"/>
  <c r="AH66" i="1" s="1"/>
  <c r="J30" i="1"/>
  <c r="AH30" i="1" s="1"/>
  <c r="J52" i="1"/>
  <c r="AH52" i="1" s="1"/>
  <c r="J24" i="1"/>
  <c r="AH24" i="1" s="1"/>
  <c r="J20" i="1"/>
  <c r="AH20" i="1" s="1"/>
  <c r="J81" i="1"/>
  <c r="AH81" i="1" s="1"/>
  <c r="J97" i="1"/>
  <c r="AH97" i="1" s="1"/>
  <c r="J102" i="1"/>
  <c r="AH102" i="1" s="1"/>
  <c r="J23" i="1"/>
  <c r="AH23" i="1" s="1"/>
  <c r="J44" i="1"/>
  <c r="AH44" i="1" s="1"/>
  <c r="J74" i="1"/>
  <c r="AH74" i="1" s="1"/>
  <c r="J38" i="1"/>
  <c r="AH38" i="1" s="1"/>
  <c r="J34" i="1"/>
  <c r="AH34" i="1" s="1"/>
  <c r="J51" i="1"/>
  <c r="AH51" i="1" s="1"/>
  <c r="J40" i="1"/>
  <c r="AH40" i="1" s="1"/>
  <c r="J3" i="1"/>
  <c r="AH3" i="1" s="1"/>
  <c r="J14" i="1"/>
  <c r="AH14" i="1" s="1"/>
  <c r="J55" i="1"/>
  <c r="AH55" i="1" s="1"/>
  <c r="J50" i="1"/>
  <c r="AH50" i="1" s="1"/>
  <c r="J77" i="1"/>
  <c r="AH77" i="1" s="1"/>
  <c r="J32" i="1"/>
  <c r="AH32" i="1" s="1"/>
  <c r="AC3" i="17"/>
  <c r="AC4" i="17"/>
  <c r="AC6" i="17"/>
  <c r="AC7" i="17"/>
  <c r="AC9" i="17"/>
  <c r="AC18" i="17"/>
  <c r="AC11" i="17"/>
  <c r="AC19" i="17"/>
  <c r="AC23" i="17"/>
  <c r="AC15" i="17"/>
  <c r="AC28" i="17"/>
  <c r="AC30" i="17"/>
  <c r="AC31" i="17"/>
  <c r="AC33" i="17"/>
  <c r="AC20" i="17"/>
  <c r="AC29" i="17"/>
  <c r="AC27" i="17"/>
  <c r="AC32" i="17"/>
  <c r="AC48" i="17"/>
  <c r="AC34" i="17"/>
  <c r="AC36" i="17"/>
  <c r="AC46" i="17"/>
  <c r="AC47" i="17"/>
  <c r="AC42" i="17"/>
  <c r="AC44" i="17"/>
  <c r="AC43" i="17"/>
  <c r="AC45" i="17"/>
  <c r="AC49" i="17"/>
  <c r="AC54" i="17"/>
  <c r="AC69" i="17"/>
  <c r="AC55" i="17"/>
  <c r="AC63" i="17"/>
  <c r="AC56" i="17"/>
  <c r="AC60" i="17"/>
  <c r="AC66" i="17"/>
  <c r="AC67" i="17"/>
  <c r="AC68" i="17"/>
  <c r="AC71" i="17"/>
  <c r="AC75" i="17"/>
  <c r="AC81" i="17"/>
  <c r="AC72" i="17"/>
  <c r="AC73" i="17"/>
  <c r="AC78" i="17"/>
  <c r="AC80" i="17"/>
  <c r="AC83" i="17"/>
  <c r="AC94" i="17"/>
  <c r="AC87" i="17"/>
  <c r="AC89" i="17"/>
  <c r="AC90" i="17"/>
  <c r="AC92" i="17"/>
  <c r="AC93" i="17"/>
  <c r="AC99" i="17"/>
  <c r="AC100" i="17"/>
  <c r="AC103" i="17"/>
  <c r="AC101" i="17"/>
  <c r="AC102" i="17"/>
  <c r="AC104" i="17"/>
  <c r="AD3" i="16" l="1"/>
  <c r="AD5" i="16"/>
  <c r="AD4" i="16"/>
  <c r="AD6" i="16"/>
  <c r="AD7" i="16"/>
  <c r="AD10" i="16"/>
  <c r="AD8" i="16"/>
  <c r="AD9" i="16"/>
  <c r="AD12" i="16"/>
  <c r="AD13" i="16"/>
  <c r="AD14" i="16"/>
  <c r="AD11" i="16"/>
  <c r="AD19" i="16"/>
  <c r="AD15" i="16"/>
  <c r="AD20" i="16"/>
  <c r="AD17" i="16"/>
  <c r="AD16" i="16"/>
  <c r="AD21" i="16"/>
  <c r="AD22" i="16"/>
  <c r="AD18" i="16"/>
  <c r="AD23" i="16"/>
  <c r="AD25" i="16"/>
  <c r="AD27" i="16"/>
  <c r="AD28" i="16"/>
  <c r="AD30" i="16"/>
  <c r="AD29" i="16"/>
  <c r="AD24" i="16"/>
  <c r="AD32" i="16"/>
  <c r="AD26" i="16"/>
  <c r="AD31" i="16"/>
  <c r="AD33" i="16"/>
  <c r="AD38" i="16"/>
  <c r="AD35" i="16"/>
  <c r="AD42" i="16"/>
  <c r="AD34" i="16"/>
  <c r="AD36" i="16"/>
  <c r="AD44" i="16"/>
  <c r="AD37" i="16"/>
  <c r="AD40" i="16"/>
  <c r="AD41" i="16"/>
  <c r="AD49" i="16"/>
  <c r="AD43" i="16"/>
  <c r="AD45" i="16"/>
  <c r="AD47" i="16"/>
  <c r="AD53" i="16"/>
  <c r="AD46" i="16"/>
  <c r="AD48" i="16"/>
  <c r="AD50" i="16"/>
  <c r="AD51" i="16"/>
  <c r="AD52" i="16"/>
  <c r="AD57" i="16"/>
  <c r="AD54" i="16"/>
  <c r="AD56" i="16"/>
  <c r="AD55" i="16"/>
  <c r="AD60" i="16"/>
  <c r="AD63" i="16"/>
  <c r="AD58" i="16"/>
  <c r="AD65" i="16"/>
  <c r="AD59" i="16"/>
  <c r="AD61" i="16"/>
  <c r="AD68" i="16"/>
  <c r="AD64" i="16"/>
  <c r="AD62" i="16"/>
  <c r="AD66" i="16"/>
  <c r="AD67" i="16"/>
  <c r="AD69" i="16"/>
  <c r="AD71" i="16"/>
  <c r="AD74" i="16"/>
  <c r="AD75" i="16"/>
  <c r="AD81" i="16"/>
  <c r="AD72" i="16"/>
  <c r="AD76" i="16"/>
  <c r="AD77" i="16"/>
  <c r="AD73" i="16"/>
  <c r="AD79" i="16"/>
  <c r="AD78" i="16"/>
  <c r="AD82" i="16"/>
  <c r="AD80" i="16"/>
  <c r="AD84" i="16"/>
  <c r="AD83" i="16"/>
  <c r="AD86" i="16"/>
  <c r="AD94" i="16"/>
  <c r="AD87" i="16"/>
  <c r="AD88" i="16"/>
  <c r="AD85" i="16"/>
  <c r="AD89" i="16"/>
  <c r="AD91" i="16"/>
  <c r="AD90" i="16"/>
  <c r="AD92" i="16"/>
  <c r="AD93" i="16"/>
  <c r="AD95" i="16"/>
  <c r="AD96" i="16"/>
  <c r="AD97" i="16"/>
  <c r="AD99" i="16"/>
  <c r="AD100" i="16"/>
  <c r="AD98" i="16"/>
  <c r="AD103" i="16"/>
  <c r="AD101" i="16"/>
  <c r="AD102" i="16"/>
  <c r="AD104" i="16"/>
  <c r="AC104" i="15"/>
  <c r="AC103" i="15"/>
  <c r="AC102" i="15"/>
  <c r="AC101" i="15"/>
  <c r="AC100" i="15"/>
  <c r="AC99" i="15"/>
  <c r="AC98" i="15"/>
  <c r="AC97" i="15"/>
  <c r="AC96" i="15"/>
  <c r="AC95" i="15"/>
  <c r="AC94" i="15"/>
  <c r="AC93" i="15"/>
  <c r="AC92" i="15"/>
  <c r="AC91" i="15"/>
  <c r="AC90" i="15"/>
  <c r="AC89" i="15"/>
  <c r="AC88" i="15"/>
  <c r="AC87" i="15"/>
  <c r="AC86" i="15"/>
  <c r="AC85" i="15"/>
  <c r="AC84" i="15"/>
  <c r="AC83" i="15"/>
  <c r="AC82" i="15"/>
  <c r="AC81" i="15"/>
  <c r="AC80" i="15"/>
  <c r="AC79" i="15"/>
  <c r="AC78" i="15"/>
  <c r="AC77" i="15"/>
  <c r="AC76" i="15"/>
  <c r="AC75" i="15"/>
  <c r="AC74" i="15"/>
  <c r="AC73" i="15"/>
  <c r="AC72" i="15"/>
  <c r="AC70" i="15"/>
  <c r="AC69" i="15"/>
  <c r="AC68" i="15"/>
  <c r="AC67" i="15"/>
  <c r="AC66" i="15"/>
  <c r="AC71" i="15"/>
  <c r="AC64" i="15"/>
  <c r="AC63" i="15"/>
  <c r="AC61" i="15"/>
  <c r="AC60" i="15"/>
  <c r="AC59" i="15"/>
  <c r="AC58" i="15"/>
  <c r="AC65" i="15"/>
  <c r="AC57" i="15"/>
  <c r="AC56" i="15"/>
  <c r="AC55" i="15"/>
  <c r="AC54" i="15"/>
  <c r="AC53" i="15"/>
  <c r="AC52" i="15"/>
  <c r="AC62" i="15"/>
  <c r="AC49" i="15"/>
  <c r="AC47" i="15"/>
  <c r="AC46" i="15"/>
  <c r="AC51" i="15"/>
  <c r="AC44" i="15"/>
  <c r="AC43" i="15"/>
  <c r="AC42" i="15"/>
  <c r="AC50" i="15"/>
  <c r="AC40" i="15"/>
  <c r="AC48" i="15"/>
  <c r="AC39" i="15"/>
  <c r="AC38" i="15"/>
  <c r="AC45" i="15"/>
  <c r="AC37" i="15"/>
  <c r="AC36" i="15"/>
  <c r="AC41" i="15"/>
  <c r="AC35" i="15"/>
  <c r="AC34" i="15"/>
  <c r="AC33" i="15"/>
  <c r="AC32" i="15"/>
  <c r="AC29" i="15"/>
  <c r="AC27" i="15"/>
  <c r="AC24" i="15"/>
  <c r="AC23" i="15"/>
  <c r="AC31" i="15"/>
  <c r="AC30" i="15"/>
  <c r="AC28" i="15"/>
  <c r="AC26" i="15"/>
  <c r="AC25" i="15"/>
  <c r="AC18" i="15"/>
  <c r="AC22" i="15"/>
  <c r="AC21" i="15"/>
  <c r="AC17" i="15"/>
  <c r="AC16" i="15"/>
  <c r="AC20" i="15"/>
  <c r="AC19" i="15"/>
  <c r="AC13" i="15"/>
  <c r="AC12" i="15"/>
  <c r="AC15" i="15"/>
  <c r="AC14" i="15"/>
  <c r="AC11" i="15"/>
  <c r="AC9" i="15"/>
  <c r="AC8" i="15"/>
  <c r="AC10" i="15"/>
  <c r="AC7" i="15"/>
  <c r="AC6" i="15"/>
  <c r="AC5" i="15"/>
  <c r="AC4" i="15"/>
  <c r="AC3" i="15"/>
  <c r="AC2" i="15"/>
  <c r="AC104" i="14"/>
  <c r="AC103" i="14"/>
  <c r="AC102" i="14"/>
  <c r="AC101" i="14"/>
  <c r="AC100" i="14"/>
  <c r="AC99" i="14"/>
  <c r="AC98" i="14"/>
  <c r="AC97" i="14"/>
  <c r="AC96" i="14"/>
  <c r="AC95" i="14"/>
  <c r="AC94" i="14"/>
  <c r="AC93" i="14"/>
  <c r="AC92" i="14"/>
  <c r="AC91" i="14"/>
  <c r="AC90" i="14"/>
  <c r="AC89" i="14"/>
  <c r="AC88" i="14"/>
  <c r="AC87" i="14"/>
  <c r="AC86" i="14"/>
  <c r="AC85" i="14"/>
  <c r="AC84" i="14"/>
  <c r="AC83" i="14"/>
  <c r="AC82" i="14"/>
  <c r="AC81" i="14"/>
  <c r="AC80" i="14"/>
  <c r="AC79" i="14"/>
  <c r="AC78" i="14"/>
  <c r="AC77" i="14"/>
  <c r="AC76" i="14"/>
  <c r="AC75" i="14"/>
  <c r="AC74" i="14"/>
  <c r="AC73" i="14"/>
  <c r="AC72" i="14"/>
  <c r="AC71" i="14"/>
  <c r="AC70" i="14"/>
  <c r="AC69" i="14"/>
  <c r="AC68" i="14"/>
  <c r="AC67" i="14"/>
  <c r="AC66" i="14"/>
  <c r="AC65" i="14"/>
  <c r="AC64" i="14"/>
  <c r="AC63" i="14"/>
  <c r="AC62" i="14"/>
  <c r="AC61" i="14"/>
  <c r="AC60" i="14"/>
  <c r="AC59" i="14"/>
  <c r="AC58" i="14"/>
  <c r="AC57" i="14"/>
  <c r="AC56" i="14"/>
  <c r="AC55" i="14"/>
  <c r="AC54" i="14"/>
  <c r="AC53" i="14"/>
  <c r="AC52" i="14"/>
  <c r="AC51" i="14"/>
  <c r="AC50" i="14"/>
  <c r="AC49" i="14"/>
  <c r="AC48" i="14"/>
  <c r="AC47" i="14"/>
  <c r="AC46" i="14"/>
  <c r="AC45" i="14"/>
  <c r="AC44" i="14"/>
  <c r="AC43" i="14"/>
  <c r="AC42" i="14"/>
  <c r="AC41" i="14"/>
  <c r="AC40" i="14"/>
  <c r="AC39" i="14"/>
  <c r="AC38" i="14"/>
  <c r="AC37" i="14"/>
  <c r="AC36" i="14"/>
  <c r="AC35" i="14"/>
  <c r="AC34" i="14"/>
  <c r="AC33" i="14"/>
  <c r="AC32" i="14"/>
  <c r="AC31" i="14"/>
  <c r="AC30" i="14"/>
  <c r="AC29" i="14"/>
  <c r="AC28" i="14"/>
  <c r="AC27" i="14"/>
  <c r="AC26" i="14"/>
  <c r="AC25" i="14"/>
  <c r="AC24" i="14"/>
  <c r="AC23" i="14"/>
  <c r="AC22" i="14"/>
  <c r="AC21" i="14"/>
  <c r="AC20" i="14"/>
  <c r="AC19" i="14"/>
  <c r="AC18" i="14"/>
  <c r="AC17" i="14"/>
  <c r="AC15" i="14"/>
  <c r="AC16" i="14"/>
  <c r="AC14" i="14"/>
  <c r="AC13" i="14"/>
  <c r="AC12" i="14"/>
  <c r="AC11" i="14"/>
  <c r="AC10" i="14"/>
  <c r="AC9" i="14"/>
  <c r="AC8" i="14"/>
  <c r="AC7" i="14"/>
  <c r="AC6" i="14"/>
  <c r="AC5" i="14"/>
  <c r="AC4" i="14"/>
  <c r="AC3" i="14"/>
  <c r="AC2" i="14"/>
  <c r="X15" i="12" l="1"/>
  <c r="X11" i="12"/>
  <c r="X10" i="12"/>
  <c r="X9" i="12"/>
  <c r="X8" i="12"/>
  <c r="X7" i="12"/>
  <c r="X6" i="12"/>
  <c r="X5" i="12"/>
  <c r="AC5" i="12" s="1"/>
  <c r="X4" i="12"/>
  <c r="AC4" i="12" s="1"/>
  <c r="X3" i="12"/>
  <c r="AC3" i="12" s="1"/>
  <c r="X2" i="12"/>
  <c r="AC2" i="12" s="1"/>
  <c r="AC15" i="12"/>
  <c r="AC13" i="12"/>
  <c r="AC14" i="12"/>
  <c r="AC12" i="12"/>
  <c r="AC11" i="12"/>
  <c r="AC10" i="12"/>
  <c r="AC9" i="12"/>
  <c r="AC8" i="12"/>
  <c r="AC7" i="12"/>
  <c r="AC6" i="12"/>
  <c r="AD12" i="11"/>
  <c r="AD13" i="11"/>
  <c r="AD2" i="11"/>
  <c r="AD15" i="11"/>
  <c r="AD8" i="11"/>
  <c r="AD14" i="11"/>
  <c r="AD11" i="11"/>
  <c r="AD10" i="11"/>
  <c r="AD9" i="11"/>
  <c r="AD7" i="11"/>
  <c r="AD6" i="11"/>
  <c r="AD5" i="11"/>
  <c r="AD4" i="11"/>
  <c r="AD3" i="11"/>
  <c r="AC15" i="8"/>
  <c r="AC13" i="8"/>
  <c r="AC14" i="8"/>
  <c r="AC12" i="8"/>
  <c r="AC11" i="8"/>
  <c r="AC10" i="8"/>
  <c r="AC9" i="8"/>
  <c r="AC8" i="8"/>
  <c r="AC7" i="8"/>
  <c r="AC6" i="8"/>
  <c r="AC5" i="8"/>
  <c r="AC4" i="8"/>
  <c r="AC3" i="8"/>
  <c r="AC2" i="8"/>
  <c r="AC3" i="3"/>
  <c r="AC4" i="3"/>
  <c r="AC5" i="3"/>
  <c r="AC6" i="3"/>
  <c r="AC7" i="3"/>
  <c r="AC8" i="3"/>
  <c r="AC9" i="3"/>
  <c r="AC10" i="3"/>
  <c r="AC11" i="3"/>
  <c r="AC12" i="3"/>
  <c r="AC13" i="3"/>
  <c r="AC14" i="3"/>
  <c r="AC15" i="3"/>
  <c r="AC2" i="3"/>
  <c r="I16" i="4" l="1"/>
  <c r="H105" i="6"/>
  <c r="D16" i="4"/>
  <c r="E16" i="4"/>
  <c r="F16" i="4"/>
  <c r="G16" i="4"/>
  <c r="H16" i="4"/>
  <c r="I105" i="6" l="1"/>
  <c r="E105" i="6"/>
  <c r="F105" i="6"/>
  <c r="G105" i="6"/>
  <c r="D105" i="6"/>
</calcChain>
</file>

<file path=xl/sharedStrings.xml><?xml version="1.0" encoding="utf-8"?>
<sst xmlns="http://schemas.openxmlformats.org/spreadsheetml/2006/main" count="3683" uniqueCount="241">
  <si>
    <t>School District</t>
  </si>
  <si>
    <t>Project Name</t>
  </si>
  <si>
    <t>Total Project Points</t>
  </si>
  <si>
    <t>Aggregate Amount</t>
  </si>
  <si>
    <t>State Share</t>
  </si>
  <si>
    <t>DEED Recommended Amount</t>
  </si>
  <si>
    <t>Eligible Amount</t>
  </si>
  <si>
    <t>Amount Requested</t>
  </si>
  <si>
    <t>Participating Share</t>
  </si>
  <si>
    <t>Prior 
Funding</t>
  </si>
  <si>
    <t>MM/SC</t>
  </si>
  <si>
    <t>Kake City</t>
  </si>
  <si>
    <t>Anchorage</t>
  </si>
  <si>
    <t>Denali Borough</t>
  </si>
  <si>
    <t>Juneau Borough</t>
  </si>
  <si>
    <t>Lower Yukon</t>
  </si>
  <si>
    <t>Ketchikan Borough</t>
  </si>
  <si>
    <t>Lower Kuskokwim</t>
  </si>
  <si>
    <t>Fairbanks Borough</t>
  </si>
  <si>
    <t>Aleutians East Borough</t>
  </si>
  <si>
    <t>Northwest Arctic Borough</t>
  </si>
  <si>
    <t>Mears Middle School Roof Replacement</t>
  </si>
  <si>
    <t>Yukon-Koyukuk</t>
  </si>
  <si>
    <t>Kodiak Island Borough</t>
  </si>
  <si>
    <t>Haines Borough</t>
  </si>
  <si>
    <t>Haines High School Locker Room Renovation</t>
  </si>
  <si>
    <t>Mat-Su Borough</t>
  </si>
  <si>
    <t>Kuspuk</t>
  </si>
  <si>
    <t>Haines High School Roof Replacement</t>
  </si>
  <si>
    <t>Akiuk Memorial K-12 School Renovation, Kasigluk-Akiuk</t>
  </si>
  <si>
    <t>Saint Marys City</t>
  </si>
  <si>
    <t>St. Mary's Campus Renewal and Repairs</t>
  </si>
  <si>
    <t>Kake High School Plumbing Replacement</t>
  </si>
  <si>
    <t>Southeast Island</t>
  </si>
  <si>
    <t>Thorne Bay K-12 School Fire Suppression System</t>
  </si>
  <si>
    <t>Kenai Peninsula Borough</t>
  </si>
  <si>
    <t>Sheldon Point K-12 School Exterior Repairs, Nunam Iqua</t>
  </si>
  <si>
    <t>M</t>
  </si>
  <si>
    <t>C</t>
  </si>
  <si>
    <t>Kotlik and Pilot Station K-12 Schools Renewal and Repair</t>
  </si>
  <si>
    <t>Totals:</t>
  </si>
  <si>
    <t>Riverbend Elementary School Roof Replacement</t>
  </si>
  <si>
    <t>Arctic Light Elementary School Exterior Renovation</t>
  </si>
  <si>
    <t>end of workbook</t>
  </si>
  <si>
    <t>Stellar Secondary School Fire Alarm</t>
  </si>
  <si>
    <t>Nenana City</t>
  </si>
  <si>
    <t>Nenana School Boiler Replacement</t>
  </si>
  <si>
    <t>Marshall K-12 School Emergency Tank Farm Repair</t>
  </si>
  <si>
    <t>Service High School Health and Safety Improvements</t>
  </si>
  <si>
    <t>Districtwide Electrical Code Upgrades</t>
  </si>
  <si>
    <t>Bear Valley Elementary School Domestic Water Replacement</t>
  </si>
  <si>
    <t>Yupiit</t>
  </si>
  <si>
    <t>Tri-Valley School Septic System Upgrades</t>
  </si>
  <si>
    <t>Southwest Region</t>
  </si>
  <si>
    <t>Twin Hills K-12 School Renovation</t>
  </si>
  <si>
    <t>Chiniak K-12 School Water Code Compliance and Upgrade</t>
  </si>
  <si>
    <t>Nenana School Fire Suppression System Replacement</t>
  </si>
  <si>
    <t>Ekwok K-12 School Renovation</t>
  </si>
  <si>
    <t>West Homer Elementary School North Wall Improvement</t>
  </si>
  <si>
    <t>Tuluksak K-12 School Fuel Tank Replacement</t>
  </si>
  <si>
    <t>Aleknagik K-12 School Renovation</t>
  </si>
  <si>
    <t>Bering Strait</t>
  </si>
  <si>
    <t>Secure Vestibules, Group 3, 5 Sites</t>
  </si>
  <si>
    <t>Secure Vestibules, Group 2, 3 Sites</t>
  </si>
  <si>
    <t>Water Storage and Treatment, Kongiganak</t>
  </si>
  <si>
    <t>Secure Vestibules, Group 1, 3 Sites</t>
  </si>
  <si>
    <t>Kincaid Elementary School Site Improvements</t>
  </si>
  <si>
    <t>Secure Vestibules, Group 4 North, 4 Sites</t>
  </si>
  <si>
    <t>Secure Vestibules, Group 4 South, 4 Sites</t>
  </si>
  <si>
    <t>Petersburg Borough</t>
  </si>
  <si>
    <t>Kashunamiut</t>
  </si>
  <si>
    <t>Chevak K-12 School Campus Renovation</t>
  </si>
  <si>
    <t>Mears Middle School Heating Upgrades</t>
  </si>
  <si>
    <t>Kake Career and Technical Education Building Rehabilitation</t>
  </si>
  <si>
    <t>Petersburg Gym Sewer Line Repair</t>
  </si>
  <si>
    <t>North Pole High School Mechanical and Electrical Upgrades</t>
  </si>
  <si>
    <t>Ptarmigan Elementary School Intercom Replacement</t>
  </si>
  <si>
    <t>Anderson Crawford Elementary School Exterior Renovation</t>
  </si>
  <si>
    <t>Deering K-12 School Replacement</t>
  </si>
  <si>
    <t>Stebbins K-12 School Replacement</t>
  </si>
  <si>
    <t>Tanana K-12 School Playground Replacement</t>
  </si>
  <si>
    <t>Kenai Middle School Security and Kitchen Remodel</t>
  </si>
  <si>
    <t>Iditarod Area</t>
  </si>
  <si>
    <t>Blackwell K-12 School Renovation, Anvik, Supplemental</t>
  </si>
  <si>
    <t>Pribilof Island</t>
  </si>
  <si>
    <t>Lake &amp; Peninsula Borough</t>
  </si>
  <si>
    <t>Fire Suppression System Upgrades, 4 Sites</t>
  </si>
  <si>
    <t>Schoenbar Middle School Drainage and Gym Floor Replacement</t>
  </si>
  <si>
    <t>East High School Safety Upgrades</t>
  </si>
  <si>
    <t>Valdez City</t>
  </si>
  <si>
    <t>Herman Hutchens Elementary School Exterior Renovation</t>
  </si>
  <si>
    <t>Bob R. McHenry District Office Energy Upgrades</t>
  </si>
  <si>
    <t>Anchorage Warehouse Roof Replacement</t>
  </si>
  <si>
    <t>Barry Craig Stewart Kasaan and Whale Pass Schools Renovation</t>
  </si>
  <si>
    <t>Buckland K-12 School Boiler Replacement</t>
  </si>
  <si>
    <t>Klawock City</t>
  </si>
  <si>
    <t>Klawock School Gymnasium Roof Replacement</t>
  </si>
  <si>
    <t>Kasuun and Kincaid Elementary Schools Roof Replacement</t>
  </si>
  <si>
    <t>Main Elementary School Roof Replacement</t>
  </si>
  <si>
    <t>Kaltag K-12 School Kitchen Upgrade</t>
  </si>
  <si>
    <t>Generator Replacement, 2 Schools</t>
  </si>
  <si>
    <t>Petersburg High/Middle School Security and Access Renovation</t>
  </si>
  <si>
    <t>Valley Park and Pt. Higgins Elementary Schools Playground Upgrades</t>
  </si>
  <si>
    <t>Herman Hutchens Elementary School Floor Replacement</t>
  </si>
  <si>
    <t>Yukon Flats</t>
  </si>
  <si>
    <t>Tsuk Taih K-12 School Renovation, Chalkyitsik</t>
  </si>
  <si>
    <t>Districtwide School Security Upgrades</t>
  </si>
  <si>
    <t>Port Alexander K-12 School Upgrades</t>
  </si>
  <si>
    <t>Information and Alert System Replacement, 4 Sites</t>
  </si>
  <si>
    <t>Akiak K-12 School Fire Alarm System Replacement</t>
  </si>
  <si>
    <t>Howard Luke High School Exterior Renovation</t>
  </si>
  <si>
    <t>Woodriver Elementary School Mechanical Renovation</t>
  </si>
  <si>
    <t>Thorne Bay K-12 School Roof Replacement</t>
  </si>
  <si>
    <t>Jack Egnaty Sr. K-12 School Replacement, Sleetmute</t>
  </si>
  <si>
    <t>Johnny Oldman K-12 School Replacement, Hughes</t>
  </si>
  <si>
    <t>Craig City</t>
  </si>
  <si>
    <t>Craig Elementary and Middle Schools Rehabilitation, Supplemental</t>
  </si>
  <si>
    <t>Galena City</t>
  </si>
  <si>
    <t>Sidney C Huntington Elementary and High Schools Renovation</t>
  </si>
  <si>
    <t>Sand Point K-12 Major Maintenance, Supplemental</t>
  </si>
  <si>
    <t>Sand Point K-12 School Doors and Locker Replacement</t>
  </si>
  <si>
    <t>Petersburg Aquatic Center Sewer Line Repair</t>
  </si>
  <si>
    <t>College Gate Elementary School Roof Replacement</t>
  </si>
  <si>
    <t>Campbell Elementary School Roof Replacement</t>
  </si>
  <si>
    <t>Nuniwaarmiut K-12 School Renovation, Mekoryuk</t>
  </si>
  <si>
    <t>Hooper Bay Emergency Tank Farm Pad Repair</t>
  </si>
  <si>
    <t>Akula Elitnauvik K-12 School Renovations, Kasigluk-Akula, Supplemental</t>
  </si>
  <si>
    <t>Alaska Gateway</t>
  </si>
  <si>
    <t>Tok K-12 School Partial Roof Replacement</t>
  </si>
  <si>
    <t>St. Paul K-12 School Exterior Renovation</t>
  </si>
  <si>
    <t>Fire Alarm Upgrades, 5 Sites</t>
  </si>
  <si>
    <t>Peterburg Campus Security Upgrades</t>
  </si>
  <si>
    <t>Elevator Code and Compliance Upgrades, 2 Sites</t>
  </si>
  <si>
    <t>Northway K-12 Mechanical Renovation</t>
  </si>
  <si>
    <t>King Cove K-12 School Piping Project</t>
  </si>
  <si>
    <t>Weller Elementary School Renovation</t>
  </si>
  <si>
    <t>Yakutat Borough</t>
  </si>
  <si>
    <t>Yakutat Jr/Sr High School Envelope Replacement</t>
  </si>
  <si>
    <t>Kaltag and Koyukuk K-12 Schools Roof Replacement</t>
  </si>
  <si>
    <t>Cruikshank K-12 School Boiler Replacement, Beaver</t>
  </si>
  <si>
    <t>Boiler Replacement, 3 Sites</t>
  </si>
  <si>
    <t>Thorne Bay K-12 School HVAC System Upgrade</t>
  </si>
  <si>
    <t>McGrath and Nikolai Schools Heating System Replacement</t>
  </si>
  <si>
    <t>Colony Middle School Roof Replacement</t>
  </si>
  <si>
    <t>Dzantik'i Heeni School Roof Replacement</t>
  </si>
  <si>
    <t>HVAC Control Upgrades, 4 Sites</t>
  </si>
  <si>
    <t>Generator Replacement, 3 Sites</t>
  </si>
  <si>
    <t>McGrath K-12 School Roof Replacement</t>
  </si>
  <si>
    <t>Qugcuun Memorial K-12 School Renovation, Oscarville</t>
  </si>
  <si>
    <t>LYSD Maintenance Building Renovation</t>
  </si>
  <si>
    <t>Ticasuk Brown Elementary School Mechanical Renovation</t>
  </si>
  <si>
    <t>East Elementary School Roof Replacement</t>
  </si>
  <si>
    <t>University Park Elementary School Classroom Upgrades</t>
  </si>
  <si>
    <t>Copper River</t>
  </si>
  <si>
    <t>Kenny Lake High School Fire Suppression System Replacement</t>
  </si>
  <si>
    <t>Wasilla Middle School Partial Roof Replacement</t>
  </si>
  <si>
    <t>Talkeetna Elementary School Roof Replacement</t>
  </si>
  <si>
    <t>Facilities Support Center Roof C Replacement</t>
  </si>
  <si>
    <t>Boiler and Boiler Control Upgrades, 6 Sites</t>
  </si>
  <si>
    <t>Seismic Upgrades, 14 Sites</t>
  </si>
  <si>
    <t>Kwigillingok K-12 School Fire Suppression System Replacement</t>
  </si>
  <si>
    <t>Z John Wiliams Memorial School Bulk Fuel Storage Replacement, Napaskiak</t>
  </si>
  <si>
    <t>Sitka Borough</t>
  </si>
  <si>
    <t>Blatchley Middle School Roof and Envelope Replacement</t>
  </si>
  <si>
    <t>Gambell K-12 School Bulk Fuel Tank Farm Replacement</t>
  </si>
  <si>
    <t>Sandpoint K-12 Major Maintenance, Supplemental</t>
  </si>
  <si>
    <t>Sandpoint K-12 School Doors and Locker Replacement</t>
  </si>
  <si>
    <t>Nelson Island K-12 School Renovation/Addition, Toksook Bay</t>
  </si>
  <si>
    <t>Rocky Mountain K-12 School Renovation/Addition, Goodnews Bay</t>
  </si>
  <si>
    <t>Feb 20 Rank</t>
  </si>
  <si>
    <t>Anna Tobeluk Memorial K-12 School Replacement, Nunapitchuk</t>
  </si>
  <si>
    <r>
      <t xml:space="preserve">Alaska Department of Education and Early Development
FY2027 Capital Improvement Projects
School Construction and Major Maintenance by Districts
</t>
    </r>
    <r>
      <rPr>
        <b/>
        <sz val="4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
</t>
    </r>
    <r>
      <rPr>
        <b/>
        <sz val="9"/>
        <color indexed="8"/>
        <rFont val="Arial"/>
        <family val="2"/>
      </rPr>
      <t>Total Points - Formula-Driven and Evaluative
Final List</t>
    </r>
  </si>
  <si>
    <t>Total Projects:</t>
  </si>
  <si>
    <t>9d.</t>
  </si>
  <si>
    <t>5e.</t>
  </si>
  <si>
    <t>3j.</t>
  </si>
  <si>
    <t>6a.</t>
  </si>
  <si>
    <t>9b, 9c, 9f.</t>
  </si>
  <si>
    <t xml:space="preserve">3a. </t>
  </si>
  <si>
    <t xml:space="preserve">3b. </t>
  </si>
  <si>
    <t>8e.</t>
  </si>
  <si>
    <t xml:space="preserve">6d, 6e, 6f. </t>
  </si>
  <si>
    <t xml:space="preserve">6b. </t>
  </si>
  <si>
    <t>9a.</t>
  </si>
  <si>
    <t>9e.</t>
  </si>
  <si>
    <t>9g.</t>
  </si>
  <si>
    <t>9h.</t>
  </si>
  <si>
    <t>9i.</t>
  </si>
  <si>
    <t>8a.</t>
  </si>
  <si>
    <t>4a.</t>
  </si>
  <si>
    <t>8b.</t>
  </si>
  <si>
    <t>7a.</t>
  </si>
  <si>
    <t>8d.</t>
  </si>
  <si>
    <t>5h.</t>
  </si>
  <si>
    <t>8c.</t>
  </si>
  <si>
    <t>New Total with 4a.</t>
  </si>
  <si>
    <t>6&amp;7</t>
  </si>
  <si>
    <t>FCI</t>
  </si>
  <si>
    <t>3b. - 1</t>
  </si>
  <si>
    <t>3b. - 2</t>
  </si>
  <si>
    <t>3b.-1</t>
  </si>
  <si>
    <t>3b-2</t>
  </si>
  <si>
    <t>3b. - 3</t>
  </si>
  <si>
    <t>3b-3</t>
  </si>
  <si>
    <t>New Total with 6.</t>
  </si>
  <si>
    <t>4a</t>
  </si>
  <si>
    <t>New Total with 7a.</t>
  </si>
  <si>
    <t xml:space="preserve">7a. </t>
  </si>
  <si>
    <t>New Total 6&amp;7</t>
  </si>
  <si>
    <t>All</t>
  </si>
  <si>
    <t>6f.</t>
  </si>
  <si>
    <t>6f&amp;7a</t>
  </si>
  <si>
    <t>`</t>
  </si>
  <si>
    <t xml:space="preserve">8e. </t>
  </si>
  <si>
    <t>3a. School Dist Rank</t>
  </si>
  <si>
    <t>3b. Weight Avg Age</t>
  </si>
  <si>
    <t>8e. Prev. 14.11 Fund</t>
  </si>
  <si>
    <t>6d, 6e, 6f. Plan and Design</t>
  </si>
  <si>
    <t>6b. Prior Design Use</t>
  </si>
  <si>
    <t>9d. Avg. Expend Maint</t>
  </si>
  <si>
    <t>5e.
Un-Housed Today</t>
  </si>
  <si>
    <t>5e.
Un-Housed 7 Years</t>
  </si>
  <si>
    <t>3j. Type of Space</t>
  </si>
  <si>
    <t>6a. Cond Survey</t>
  </si>
  <si>
    <t>9b, 9c, 9f. O&amp;M Rpts</t>
  </si>
  <si>
    <t>9a. Maint Mgt</t>
  </si>
  <si>
    <t>9e. Energy Mgt</t>
  </si>
  <si>
    <t>9g. Cusd Pgm</t>
  </si>
  <si>
    <t>9h. Maint Train</t>
  </si>
  <si>
    <t>9i. Capital Plan</t>
  </si>
  <si>
    <t>8a. Emer-gency</t>
  </si>
  <si>
    <t>4a. Life/Safety  and Code Conditions</t>
  </si>
  <si>
    <t>8b. Exist-ing Space</t>
  </si>
  <si>
    <t>7a. Cost Esti-mate</t>
  </si>
  <si>
    <t>8d.
Proj vs Oper Cost</t>
  </si>
  <si>
    <t>5h. Alternat-ives</t>
  </si>
  <si>
    <t>8c. Options</t>
  </si>
  <si>
    <t>3b.-1 Weight Avg FCI (15)</t>
  </si>
  <si>
    <t>3b. - 2 Weight Avg FCI (30)</t>
  </si>
  <si>
    <t>7a. New Cost</t>
  </si>
  <si>
    <t>8e. Fund'g Eq.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</si>
</sst>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;\(&quot;$&quot;#,##0\)"/>
    <numFmt numFmtId="165" formatCode="&quot;$&quot;#,##0"/>
  </numFmts>
  <fonts count="17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Black"/>
      <family val="2"/>
    </font>
    <font>
      <b/>
      <sz val="4"/>
      <color indexed="8"/>
      <name val="Arial"/>
      <family val="2"/>
    </font>
    <font>
      <sz val="9"/>
      <color theme="0"/>
      <name val="Arial"/>
      <family val="2"/>
    </font>
    <font>
      <b/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8080"/>
      </top>
      <bottom style="thin">
        <color rgb="FF00808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8080"/>
      </bottom>
      <diagonal/>
    </border>
    <border>
      <left/>
      <right/>
      <top style="thin">
        <color rgb="FF008080"/>
      </top>
      <bottom/>
      <diagonal/>
    </border>
    <border>
      <left/>
      <right/>
      <top style="thin">
        <color rgb="FF008080"/>
      </top>
      <bottom style="thin">
        <color indexed="64"/>
      </bottom>
      <diagonal/>
    </border>
    <border>
      <left/>
      <right/>
      <top/>
      <bottom style="thin">
        <color rgb="FF008080"/>
      </bottom>
      <diagonal/>
    </border>
  </borders>
  <cellStyleXfs count="5">
    <xf numFmtId="0" fontId="0" fillId="0" borderId="0"/>
    <xf numFmtId="0" fontId="7" fillId="0" borderId="0"/>
    <xf numFmtId="0" fontId="14" fillId="2" borderId="0" applyNumberFormat="0" applyBorder="0" applyAlignment="0" applyProtection="0"/>
    <xf numFmtId="0" fontId="1" fillId="3" borderId="0" applyNumberFormat="0" applyBorder="0" applyAlignment="0" applyProtection="0"/>
    <xf numFmtId="43" fontId="15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" fontId="7" fillId="0" borderId="5" xfId="0" applyNumberFormat="1" applyFont="1" applyBorder="1" applyAlignment="1">
      <alignment horizontal="center" vertical="top"/>
    </xf>
    <xf numFmtId="0" fontId="7" fillId="0" borderId="0" xfId="1"/>
    <xf numFmtId="0" fontId="4" fillId="0" borderId="5" xfId="1" applyFont="1" applyBorder="1" applyAlignment="1">
      <alignment horizontal="center" vertical="top"/>
    </xf>
    <xf numFmtId="0" fontId="4" fillId="0" borderId="5" xfId="1" applyFont="1" applyBorder="1" applyAlignment="1">
      <alignment horizontal="left" vertical="top" wrapText="1"/>
    </xf>
    <xf numFmtId="164" fontId="7" fillId="0" borderId="5" xfId="1" applyNumberFormat="1" applyBorder="1" applyAlignment="1">
      <alignment horizontal="right" vertical="top"/>
    </xf>
    <xf numFmtId="0" fontId="12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0" fontId="7" fillId="0" borderId="0" xfId="1" applyAlignment="1">
      <alignment vertical="center"/>
    </xf>
    <xf numFmtId="164" fontId="13" fillId="0" borderId="0" xfId="1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top"/>
    </xf>
    <xf numFmtId="4" fontId="0" fillId="0" borderId="0" xfId="0" applyNumberFormat="1" applyAlignment="1">
      <alignment vertical="top"/>
    </xf>
    <xf numFmtId="0" fontId="4" fillId="0" borderId="0" xfId="0" applyFont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4" fontId="5" fillId="0" borderId="5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top"/>
    </xf>
    <xf numFmtId="165" fontId="7" fillId="0" borderId="5" xfId="1" applyNumberFormat="1" applyBorder="1" applyAlignment="1">
      <alignment horizontal="right" vertical="top"/>
    </xf>
    <xf numFmtId="0" fontId="4" fillId="0" borderId="5" xfId="1" applyFont="1" applyBorder="1" applyAlignment="1">
      <alignment horizontal="left" vertical="top"/>
    </xf>
    <xf numFmtId="165" fontId="8" fillId="0" borderId="0" xfId="1" applyNumberFormat="1" applyFont="1" applyAlignment="1">
      <alignment horizontal="right" vertical="center"/>
    </xf>
    <xf numFmtId="16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 wrapText="1"/>
    </xf>
    <xf numFmtId="4" fontId="5" fillId="0" borderId="7" xfId="0" applyNumberFormat="1" applyFont="1" applyBorder="1" applyAlignment="1">
      <alignment vertical="top" wrapText="1"/>
    </xf>
    <xf numFmtId="4" fontId="7" fillId="0" borderId="7" xfId="0" applyNumberFormat="1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4" fontId="1" fillId="3" borderId="0" xfId="3" applyNumberFormat="1" applyBorder="1" applyAlignment="1">
      <alignment vertical="top" wrapText="1"/>
    </xf>
    <xf numFmtId="4" fontId="14" fillId="2" borderId="0" xfId="2" applyNumberFormat="1" applyBorder="1" applyAlignment="1">
      <alignment vertical="top" wrapText="1"/>
    </xf>
    <xf numFmtId="4" fontId="14" fillId="2" borderId="0" xfId="2" applyNumberFormat="1" applyBorder="1" applyAlignment="1">
      <alignment horizontal="center" vertical="top"/>
    </xf>
    <xf numFmtId="3" fontId="14" fillId="2" borderId="0" xfId="2" applyNumberFormat="1" applyBorder="1" applyAlignment="1">
      <alignment horizontal="center" vertical="top"/>
    </xf>
    <xf numFmtId="16" fontId="6" fillId="0" borderId="6" xfId="0" applyNumberFormat="1" applyFont="1" applyBorder="1" applyAlignment="1">
      <alignment horizontal="center" vertical="center" wrapText="1"/>
    </xf>
    <xf numFmtId="2" fontId="14" fillId="2" borderId="5" xfId="2" applyNumberFormat="1" applyBorder="1" applyAlignment="1">
      <alignment horizontal="center" vertical="top"/>
    </xf>
    <xf numFmtId="1" fontId="6" fillId="0" borderId="6" xfId="0" applyNumberFormat="1" applyFont="1" applyBorder="1" applyAlignment="1">
      <alignment horizontal="center" vertical="center" wrapText="1"/>
    </xf>
    <xf numFmtId="43" fontId="10" fillId="0" borderId="4" xfId="4" applyFont="1" applyBorder="1" applyAlignment="1">
      <alignment horizontal="center" vertical="center"/>
    </xf>
    <xf numFmtId="43" fontId="6" fillId="0" borderId="2" xfId="4" applyFont="1" applyBorder="1" applyAlignment="1">
      <alignment horizontal="center" vertical="center" wrapText="1"/>
    </xf>
    <xf numFmtId="43" fontId="7" fillId="0" borderId="5" xfId="4" applyFont="1" applyBorder="1" applyAlignment="1">
      <alignment horizontal="center" vertical="top"/>
    </xf>
    <xf numFmtId="43" fontId="0" fillId="0" borderId="0" xfId="4" applyFont="1" applyAlignment="1">
      <alignment vertical="top"/>
    </xf>
    <xf numFmtId="4" fontId="7" fillId="0" borderId="10" xfId="0" applyNumberFormat="1" applyFont="1" applyBorder="1" applyAlignment="1">
      <alignment horizontal="center" vertical="top"/>
    </xf>
    <xf numFmtId="4" fontId="7" fillId="0" borderId="9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0" fillId="0" borderId="4" xfId="0" applyFont="1" applyBorder="1" applyAlignment="1">
      <alignment vertical="center"/>
    </xf>
    <xf numFmtId="43" fontId="7" fillId="0" borderId="0" xfId="4" applyFont="1" applyBorder="1" applyAlignment="1">
      <alignment horizontal="center" vertical="top"/>
    </xf>
    <xf numFmtId="43" fontId="0" fillId="0" borderId="5" xfId="4" applyFont="1" applyBorder="1" applyAlignment="1">
      <alignment vertical="top"/>
    </xf>
    <xf numFmtId="4" fontId="14" fillId="2" borderId="5" xfId="2" applyNumberFormat="1" applyBorder="1" applyAlignment="1">
      <alignment horizontal="center" vertical="top"/>
    </xf>
    <xf numFmtId="2" fontId="0" fillId="0" borderId="0" xfId="0" applyNumberFormat="1" applyAlignment="1">
      <alignment vertical="top"/>
    </xf>
    <xf numFmtId="43" fontId="6" fillId="0" borderId="2" xfId="4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5" xfId="0" applyFont="1" applyBorder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0" fillId="0" borderId="5" xfId="0" applyBorder="1"/>
    <xf numFmtId="4" fontId="2" fillId="0" borderId="8" xfId="0" applyNumberFormat="1" applyFont="1" applyBorder="1" applyAlignment="1">
      <alignment horizontal="center" vertical="top"/>
    </xf>
    <xf numFmtId="4" fontId="14" fillId="2" borderId="5" xfId="2" applyNumberFormat="1" applyBorder="1"/>
    <xf numFmtId="2" fontId="7" fillId="0" borderId="5" xfId="4" applyNumberFormat="1" applyFont="1" applyBorder="1" applyAlignment="1">
      <alignment horizontal="center" vertical="top"/>
    </xf>
    <xf numFmtId="2" fontId="10" fillId="0" borderId="4" xfId="4" applyNumberFormat="1" applyFont="1" applyBorder="1" applyAlignment="1">
      <alignment horizontal="center" vertical="center"/>
    </xf>
    <xf numFmtId="2" fontId="6" fillId="0" borderId="2" xfId="4" applyNumberFormat="1" applyFont="1" applyBorder="1" applyAlignment="1">
      <alignment horizontal="center" wrapText="1"/>
    </xf>
    <xf numFmtId="2" fontId="0" fillId="0" borderId="0" xfId="4" applyNumberFormat="1" applyFont="1" applyAlignment="1">
      <alignment vertical="top"/>
    </xf>
    <xf numFmtId="2" fontId="2" fillId="0" borderId="5" xfId="0" applyNumberFormat="1" applyFont="1" applyBorder="1" applyAlignment="1">
      <alignment horizontal="center" vertical="top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</cellXfs>
  <cellStyles count="5">
    <cellStyle name="20% - Accent2" xfId="3" builtinId="34"/>
    <cellStyle name="Bad" xfId="2" builtinId="27"/>
    <cellStyle name="Comma" xfId="4" builtinId="3"/>
    <cellStyle name="Normal" xfId="0" builtinId="0"/>
    <cellStyle name="Normal 2" xfId="1" xr:uid="{00000000-0005-0000-0000-000001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zoomScaleNormal="100" zoomScaleSheetLayoutView="76" workbookViewId="0">
      <selection activeCell="J16" sqref="J16"/>
    </sheetView>
  </sheetViews>
  <sheetFormatPr defaultColWidth="9.140625" defaultRowHeight="12.75" x14ac:dyDescent="0.2"/>
  <cols>
    <col min="1" max="1" width="5.7109375" style="16" customWidth="1"/>
    <col min="2" max="2" width="16.42578125" style="16" customWidth="1"/>
    <col min="3" max="3" width="36.7109375" style="16" customWidth="1"/>
    <col min="4" max="5" width="12.7109375" style="16" customWidth="1"/>
    <col min="6" max="6" width="17.42578125" style="16" customWidth="1"/>
    <col min="7" max="7" width="13.140625" style="16" customWidth="1"/>
    <col min="8" max="8" width="11.7109375" style="16" customWidth="1"/>
    <col min="9" max="9" width="12.28515625" style="16" customWidth="1"/>
    <col min="10" max="10" width="13.7109375" style="16" customWidth="1"/>
    <col min="11" max="16384" width="9.140625" style="16"/>
  </cols>
  <sheetData>
    <row r="1" spans="1:10" ht="34.5" thickBot="1" x14ac:dyDescent="0.25">
      <c r="A1" s="35" t="s">
        <v>169</v>
      </c>
      <c r="B1" s="8" t="s">
        <v>0</v>
      </c>
      <c r="C1" s="8" t="s">
        <v>1</v>
      </c>
      <c r="D1" s="8" t="s">
        <v>7</v>
      </c>
      <c r="E1" s="8" t="s">
        <v>6</v>
      </c>
      <c r="F1" s="8" t="s">
        <v>9</v>
      </c>
      <c r="G1" s="8" t="s">
        <v>5</v>
      </c>
      <c r="H1" s="8" t="s">
        <v>8</v>
      </c>
      <c r="I1" s="8" t="s">
        <v>4</v>
      </c>
      <c r="J1" s="8" t="s">
        <v>3</v>
      </c>
    </row>
    <row r="2" spans="1:10" x14ac:dyDescent="0.2">
      <c r="A2" s="17">
        <v>1</v>
      </c>
      <c r="B2" s="18" t="s">
        <v>61</v>
      </c>
      <c r="C2" s="18" t="s">
        <v>79</v>
      </c>
      <c r="D2" s="19">
        <v>120128285</v>
      </c>
      <c r="E2" s="19">
        <v>72766582</v>
      </c>
      <c r="F2" s="19">
        <v>0</v>
      </c>
      <c r="G2" s="19">
        <v>72766582</v>
      </c>
      <c r="H2" s="19">
        <v>1455332</v>
      </c>
      <c r="I2" s="19">
        <v>71311250</v>
      </c>
      <c r="J2" s="19">
        <v>71311250</v>
      </c>
    </row>
    <row r="3" spans="1:10" ht="24" x14ac:dyDescent="0.2">
      <c r="A3" s="17">
        <v>2</v>
      </c>
      <c r="B3" s="18" t="s">
        <v>20</v>
      </c>
      <c r="C3" s="18" t="s">
        <v>78</v>
      </c>
      <c r="D3" s="19">
        <v>59937547</v>
      </c>
      <c r="E3" s="19">
        <v>59422729</v>
      </c>
      <c r="F3" s="19">
        <v>0</v>
      </c>
      <c r="G3" s="19">
        <v>59422729</v>
      </c>
      <c r="H3" s="19">
        <v>17826819</v>
      </c>
      <c r="I3" s="19">
        <v>41595910</v>
      </c>
      <c r="J3" s="19">
        <v>112907160</v>
      </c>
    </row>
    <row r="4" spans="1:10" ht="24" x14ac:dyDescent="0.2">
      <c r="A4" s="17">
        <v>3</v>
      </c>
      <c r="B4" s="18" t="s">
        <v>27</v>
      </c>
      <c r="C4" s="18" t="s">
        <v>113</v>
      </c>
      <c r="D4" s="19">
        <v>40172964</v>
      </c>
      <c r="E4" s="19">
        <v>35140862</v>
      </c>
      <c r="F4" s="19">
        <v>0</v>
      </c>
      <c r="G4" s="19">
        <v>35140862</v>
      </c>
      <c r="H4" s="19">
        <v>702817</v>
      </c>
      <c r="I4" s="19">
        <v>34438045</v>
      </c>
      <c r="J4" s="19">
        <v>147345205</v>
      </c>
    </row>
    <row r="5" spans="1:10" ht="24" x14ac:dyDescent="0.2">
      <c r="A5" s="17">
        <v>4</v>
      </c>
      <c r="B5" s="18" t="s">
        <v>17</v>
      </c>
      <c r="C5" s="18" t="s">
        <v>167</v>
      </c>
      <c r="D5" s="19">
        <v>102060254</v>
      </c>
      <c r="E5" s="19">
        <v>80556270</v>
      </c>
      <c r="F5" s="19">
        <v>22055612</v>
      </c>
      <c r="G5" s="19">
        <v>58500658</v>
      </c>
      <c r="H5" s="19">
        <v>1170013</v>
      </c>
      <c r="I5" s="19">
        <v>57330645</v>
      </c>
      <c r="J5" s="19">
        <v>204675850</v>
      </c>
    </row>
    <row r="6" spans="1:10" ht="24" x14ac:dyDescent="0.2">
      <c r="A6" s="17">
        <v>5</v>
      </c>
      <c r="B6" s="18" t="s">
        <v>17</v>
      </c>
      <c r="C6" s="18" t="s">
        <v>170</v>
      </c>
      <c r="D6" s="19">
        <v>117926651</v>
      </c>
      <c r="E6" s="19">
        <v>117926651</v>
      </c>
      <c r="F6" s="19">
        <v>0</v>
      </c>
      <c r="G6" s="19">
        <v>117926651</v>
      </c>
      <c r="H6" s="19">
        <v>2358533</v>
      </c>
      <c r="I6" s="19">
        <v>115568118</v>
      </c>
      <c r="J6" s="19">
        <v>320243968</v>
      </c>
    </row>
    <row r="7" spans="1:10" ht="24" x14ac:dyDescent="0.2">
      <c r="A7" s="17">
        <v>6</v>
      </c>
      <c r="B7" s="18" t="s">
        <v>22</v>
      </c>
      <c r="C7" s="18" t="s">
        <v>114</v>
      </c>
      <c r="D7" s="19">
        <v>49360977</v>
      </c>
      <c r="E7" s="19">
        <v>32627946</v>
      </c>
      <c r="F7" s="19">
        <v>0</v>
      </c>
      <c r="G7" s="19">
        <v>32627946</v>
      </c>
      <c r="H7" s="19">
        <v>652559</v>
      </c>
      <c r="I7" s="19">
        <v>31975387</v>
      </c>
      <c r="J7" s="19">
        <v>352219355</v>
      </c>
    </row>
    <row r="8" spans="1:10" ht="24" x14ac:dyDescent="0.2">
      <c r="A8" s="17">
        <v>7</v>
      </c>
      <c r="B8" s="18" t="s">
        <v>17</v>
      </c>
      <c r="C8" s="18" t="s">
        <v>168</v>
      </c>
      <c r="D8" s="19">
        <v>84384011</v>
      </c>
      <c r="E8" s="19">
        <v>73475802</v>
      </c>
      <c r="F8" s="19">
        <v>0</v>
      </c>
      <c r="G8" s="19">
        <v>73475802</v>
      </c>
      <c r="H8" s="19">
        <v>1469516</v>
      </c>
      <c r="I8" s="19">
        <v>72006286</v>
      </c>
      <c r="J8" s="19">
        <v>424225641</v>
      </c>
    </row>
    <row r="9" spans="1:10" ht="24" x14ac:dyDescent="0.2">
      <c r="A9" s="17">
        <v>8</v>
      </c>
      <c r="B9" s="18" t="s">
        <v>12</v>
      </c>
      <c r="C9" s="18" t="s">
        <v>66</v>
      </c>
      <c r="D9" s="19">
        <v>10627294</v>
      </c>
      <c r="E9" s="19">
        <v>10627294</v>
      </c>
      <c r="F9" s="19">
        <v>0</v>
      </c>
      <c r="G9" s="19">
        <v>10627294</v>
      </c>
      <c r="H9" s="19">
        <v>3719553</v>
      </c>
      <c r="I9" s="19">
        <v>6907741</v>
      </c>
      <c r="J9" s="19">
        <v>431133382</v>
      </c>
    </row>
    <row r="10" spans="1:10" ht="24" x14ac:dyDescent="0.2">
      <c r="A10" s="17">
        <v>9</v>
      </c>
      <c r="B10" s="18" t="s">
        <v>35</v>
      </c>
      <c r="C10" s="18" t="s">
        <v>81</v>
      </c>
      <c r="D10" s="19">
        <v>1878020</v>
      </c>
      <c r="E10" s="19">
        <v>1878020</v>
      </c>
      <c r="F10" s="19">
        <v>0</v>
      </c>
      <c r="G10" s="19">
        <v>1878020</v>
      </c>
      <c r="H10" s="19">
        <v>657307</v>
      </c>
      <c r="I10" s="19">
        <v>1220713</v>
      </c>
      <c r="J10" s="19">
        <v>432354095</v>
      </c>
    </row>
    <row r="11" spans="1:10" x14ac:dyDescent="0.2">
      <c r="A11" s="17">
        <v>10</v>
      </c>
      <c r="B11" s="18" t="s">
        <v>12</v>
      </c>
      <c r="C11" s="18" t="s">
        <v>62</v>
      </c>
      <c r="D11" s="19">
        <v>9036461</v>
      </c>
      <c r="E11" s="19">
        <v>9036461</v>
      </c>
      <c r="F11" s="19">
        <v>0</v>
      </c>
      <c r="G11" s="19">
        <v>9036461</v>
      </c>
      <c r="H11" s="19">
        <v>3162761</v>
      </c>
      <c r="I11" s="19">
        <v>5873700</v>
      </c>
      <c r="J11" s="19">
        <v>438227795</v>
      </c>
    </row>
    <row r="12" spans="1:10" x14ac:dyDescent="0.2">
      <c r="A12" s="17">
        <v>11</v>
      </c>
      <c r="B12" s="18" t="s">
        <v>12</v>
      </c>
      <c r="C12" s="18" t="s">
        <v>63</v>
      </c>
      <c r="D12" s="19">
        <v>816985</v>
      </c>
      <c r="E12" s="19">
        <v>816985</v>
      </c>
      <c r="F12" s="19">
        <v>0</v>
      </c>
      <c r="G12" s="19">
        <v>816985</v>
      </c>
      <c r="H12" s="19">
        <v>285945</v>
      </c>
      <c r="I12" s="19">
        <v>531040</v>
      </c>
      <c r="J12" s="19">
        <v>438758835</v>
      </c>
    </row>
    <row r="13" spans="1:10" x14ac:dyDescent="0.2">
      <c r="A13" s="17">
        <v>12</v>
      </c>
      <c r="B13" s="18" t="s">
        <v>12</v>
      </c>
      <c r="C13" s="18" t="s">
        <v>65</v>
      </c>
      <c r="D13" s="19">
        <v>1085084</v>
      </c>
      <c r="E13" s="19">
        <v>1085084</v>
      </c>
      <c r="F13" s="19">
        <v>0</v>
      </c>
      <c r="G13" s="19">
        <v>1085084</v>
      </c>
      <c r="H13" s="19">
        <v>379779</v>
      </c>
      <c r="I13" s="19">
        <v>705305</v>
      </c>
      <c r="J13" s="19">
        <v>439464140</v>
      </c>
    </row>
    <row r="14" spans="1:10" x14ac:dyDescent="0.2">
      <c r="A14" s="17">
        <v>13</v>
      </c>
      <c r="B14" s="18" t="s">
        <v>12</v>
      </c>
      <c r="C14" s="18" t="s">
        <v>67</v>
      </c>
      <c r="D14" s="19">
        <v>3489791</v>
      </c>
      <c r="E14" s="19">
        <v>3489791</v>
      </c>
      <c r="F14" s="19">
        <v>0</v>
      </c>
      <c r="G14" s="19">
        <v>3489791</v>
      </c>
      <c r="H14" s="19">
        <v>1221427</v>
      </c>
      <c r="I14" s="19">
        <v>2268364</v>
      </c>
      <c r="J14" s="19">
        <v>441732504</v>
      </c>
    </row>
    <row r="15" spans="1:10" x14ac:dyDescent="0.2">
      <c r="A15" s="17">
        <v>14</v>
      </c>
      <c r="B15" s="18" t="s">
        <v>12</v>
      </c>
      <c r="C15" s="18" t="s">
        <v>68</v>
      </c>
      <c r="D15" s="19">
        <v>1821793</v>
      </c>
      <c r="E15" s="19">
        <v>1821793</v>
      </c>
      <c r="F15" s="19">
        <v>0</v>
      </c>
      <c r="G15" s="19">
        <v>1821793</v>
      </c>
      <c r="H15" s="19">
        <v>637628</v>
      </c>
      <c r="I15" s="19">
        <v>1184165</v>
      </c>
      <c r="J15" s="19">
        <v>442916669</v>
      </c>
    </row>
    <row r="16" spans="1:10" s="23" customFormat="1" ht="20.25" customHeight="1" x14ac:dyDescent="0.2">
      <c r="A16" s="20"/>
      <c r="B16" s="20"/>
      <c r="C16" s="21" t="s">
        <v>40</v>
      </c>
      <c r="D16" s="22">
        <f t="shared" ref="D16:H16" si="0">SUM(D2:D15)</f>
        <v>602726117</v>
      </c>
      <c r="E16" s="22">
        <f t="shared" si="0"/>
        <v>500672270</v>
      </c>
      <c r="F16" s="22">
        <f t="shared" si="0"/>
        <v>22055612</v>
      </c>
      <c r="G16" s="22">
        <f t="shared" si="0"/>
        <v>478616658</v>
      </c>
      <c r="H16" s="22">
        <f t="shared" si="0"/>
        <v>35699989</v>
      </c>
      <c r="I16" s="22">
        <f>SUM(I2:I15)</f>
        <v>442916669</v>
      </c>
      <c r="J16" s="24" t="s">
        <v>43</v>
      </c>
    </row>
  </sheetData>
  <pageMargins left="0.5" right="0.5" top="0.75" bottom="0.75" header="0.5" footer="0.5"/>
  <pageSetup scale="85" fitToHeight="0" orientation="landscape" r:id="rId1"/>
  <headerFooter>
    <oddFooter>&amp;L&amp;"Arial,Bold"&amp;8Issue Date: 2/20/2026
Run Date: 2/19/2026&amp;C&amp;"Arial,Bold"&amp;8School Construction Grant List&amp;R&amp;"Arial,Bold"&amp;8Page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130BB-20DA-4A72-8D33-552E2F2E3190}">
  <sheetPr>
    <pageSetUpPr fitToPage="1"/>
  </sheetPr>
  <dimension ref="A1:AE117"/>
  <sheetViews>
    <sheetView topLeftCell="C1" zoomScaleNormal="100" zoomScaleSheetLayoutView="108" workbookViewId="0">
      <selection activeCell="C1" sqref="A1:XFD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5" width="6.140625" style="4" customWidth="1"/>
    <col min="6" max="6" width="7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71093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1" s="10" customFormat="1" ht="68.25" thickBot="1" x14ac:dyDescent="0.25">
      <c r="A1" s="35" t="s">
        <v>169</v>
      </c>
      <c r="B1" s="53" t="s">
        <v>209</v>
      </c>
      <c r="C1" s="8" t="s">
        <v>0</v>
      </c>
      <c r="D1" s="8" t="s">
        <v>1</v>
      </c>
      <c r="E1" s="8" t="s">
        <v>214</v>
      </c>
      <c r="F1" s="71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240</v>
      </c>
      <c r="O1" s="8" t="s">
        <v>223</v>
      </c>
      <c r="P1" s="8" t="s">
        <v>224</v>
      </c>
      <c r="Q1" s="8" t="s">
        <v>225</v>
      </c>
      <c r="R1" s="8" t="s">
        <v>226</v>
      </c>
      <c r="S1" s="8" t="s">
        <v>227</v>
      </c>
      <c r="T1" s="8" t="s">
        <v>228</v>
      </c>
      <c r="U1" s="8" t="s">
        <v>229</v>
      </c>
      <c r="V1" s="8" t="s">
        <v>230</v>
      </c>
      <c r="W1" s="8" t="s">
        <v>231</v>
      </c>
      <c r="X1" s="8" t="s">
        <v>232</v>
      </c>
      <c r="Y1" s="8" t="s">
        <v>233</v>
      </c>
      <c r="Z1" s="8" t="s">
        <v>234</v>
      </c>
      <c r="AA1" s="8" t="s">
        <v>235</v>
      </c>
      <c r="AB1" s="8" t="s">
        <v>236</v>
      </c>
      <c r="AC1" s="8" t="s">
        <v>2</v>
      </c>
      <c r="AD1" s="9" t="s">
        <v>209</v>
      </c>
    </row>
    <row r="2" spans="1:31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79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18.73</v>
      </c>
      <c r="O2" s="31">
        <v>10</v>
      </c>
      <c r="P2" s="31">
        <v>25</v>
      </c>
      <c r="Q2" s="31">
        <v>2.33</v>
      </c>
      <c r="R2" s="31">
        <v>1.33</v>
      </c>
      <c r="S2" s="31">
        <v>3.33</v>
      </c>
      <c r="T2" s="31">
        <v>1.67</v>
      </c>
      <c r="U2" s="31">
        <v>1</v>
      </c>
      <c r="V2" s="31">
        <v>50</v>
      </c>
      <c r="W2" s="31">
        <v>68.8</v>
      </c>
      <c r="X2" s="31">
        <v>38.33</v>
      </c>
      <c r="Y2" s="15">
        <v>28.994999999999997</v>
      </c>
      <c r="Z2" s="31">
        <v>0</v>
      </c>
      <c r="AA2" s="31">
        <v>5</v>
      </c>
      <c r="AB2" s="31">
        <v>0</v>
      </c>
      <c r="AC2" s="5">
        <v>364.83</v>
      </c>
      <c r="AD2" s="31">
        <f t="shared" ref="AD2:AD15" si="0">SUM(E2:AB2)</f>
        <v>410.01499999999999</v>
      </c>
      <c r="AE2" s="70"/>
    </row>
    <row r="3" spans="1:31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79">
        <v>0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18.75</v>
      </c>
      <c r="O3" s="31">
        <v>10</v>
      </c>
      <c r="P3" s="31">
        <v>30</v>
      </c>
      <c r="Q3" s="31">
        <v>4</v>
      </c>
      <c r="R3" s="31">
        <v>2</v>
      </c>
      <c r="S3" s="31">
        <v>2</v>
      </c>
      <c r="T3" s="31">
        <v>2</v>
      </c>
      <c r="U3" s="31">
        <v>4</v>
      </c>
      <c r="V3" s="31">
        <v>25</v>
      </c>
      <c r="W3" s="31">
        <v>54.8</v>
      </c>
      <c r="X3" s="31">
        <v>26.33</v>
      </c>
      <c r="Y3" s="15">
        <v>28.994999999999997</v>
      </c>
      <c r="Z3" s="31">
        <v>11</v>
      </c>
      <c r="AA3" s="31">
        <v>5</v>
      </c>
      <c r="AB3" s="31">
        <v>6.67</v>
      </c>
      <c r="AC3" s="5">
        <v>318.95</v>
      </c>
      <c r="AD3" s="31">
        <f t="shared" si="0"/>
        <v>337.065</v>
      </c>
      <c r="AE3" s="70"/>
    </row>
    <row r="4" spans="1:31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79">
        <v>19.860062500000005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16.77</v>
      </c>
      <c r="O4" s="31">
        <v>10</v>
      </c>
      <c r="P4" s="31">
        <v>25</v>
      </c>
      <c r="Q4" s="31">
        <v>2</v>
      </c>
      <c r="R4" s="31">
        <v>1.67</v>
      </c>
      <c r="S4" s="31">
        <v>3</v>
      </c>
      <c r="T4" s="31">
        <v>4</v>
      </c>
      <c r="U4" s="31">
        <v>2</v>
      </c>
      <c r="V4" s="31">
        <v>46.67</v>
      </c>
      <c r="W4" s="31">
        <v>65.900000000000006</v>
      </c>
      <c r="X4" s="31">
        <v>30</v>
      </c>
      <c r="Y4" s="15">
        <v>27.494999999999997</v>
      </c>
      <c r="Z4" s="31">
        <v>8.33</v>
      </c>
      <c r="AA4" s="31">
        <v>0.33</v>
      </c>
      <c r="AB4" s="31">
        <v>19.329999999999998</v>
      </c>
      <c r="AC4" s="5">
        <v>297.33999999999997</v>
      </c>
      <c r="AD4" s="31">
        <f t="shared" si="0"/>
        <v>342.02506249999993</v>
      </c>
      <c r="AE4" s="70"/>
    </row>
    <row r="5" spans="1:31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79">
        <v>30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18.39</v>
      </c>
      <c r="O5" s="31">
        <v>10</v>
      </c>
      <c r="P5" s="31">
        <v>25</v>
      </c>
      <c r="Q5" s="31">
        <v>4.33</v>
      </c>
      <c r="R5" s="31">
        <v>2</v>
      </c>
      <c r="S5" s="31">
        <v>3.33</v>
      </c>
      <c r="T5" s="31">
        <v>1</v>
      </c>
      <c r="U5" s="31">
        <v>3</v>
      </c>
      <c r="V5" s="31">
        <v>0</v>
      </c>
      <c r="W5" s="31">
        <v>41.93</v>
      </c>
      <c r="X5" s="31">
        <v>26.33</v>
      </c>
      <c r="Y5" s="15">
        <v>20.872</v>
      </c>
      <c r="Z5" s="31">
        <v>9.33</v>
      </c>
      <c r="AA5" s="31">
        <v>0</v>
      </c>
      <c r="AB5" s="31">
        <v>9.33</v>
      </c>
      <c r="AC5" s="5">
        <v>283.13</v>
      </c>
      <c r="AD5" s="31">
        <f t="shared" si="0"/>
        <v>321.71199999999999</v>
      </c>
      <c r="AE5" s="70"/>
    </row>
    <row r="6" spans="1:31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79">
        <v>30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18.39</v>
      </c>
      <c r="O6" s="31">
        <v>10</v>
      </c>
      <c r="P6" s="31">
        <v>25</v>
      </c>
      <c r="Q6" s="31">
        <v>4.33</v>
      </c>
      <c r="R6" s="31">
        <v>2</v>
      </c>
      <c r="S6" s="31">
        <v>3.33</v>
      </c>
      <c r="T6" s="31">
        <v>1</v>
      </c>
      <c r="U6" s="31">
        <v>3</v>
      </c>
      <c r="V6" s="31">
        <v>0</v>
      </c>
      <c r="W6" s="31">
        <v>19.93</v>
      </c>
      <c r="X6" s="31">
        <v>23.33</v>
      </c>
      <c r="Y6" s="15">
        <v>20.327999999999999</v>
      </c>
      <c r="Z6" s="31">
        <v>9</v>
      </c>
      <c r="AA6" s="31">
        <v>0</v>
      </c>
      <c r="AB6" s="31">
        <v>20.67</v>
      </c>
      <c r="AC6" s="5">
        <v>242.53</v>
      </c>
      <c r="AD6" s="31">
        <f t="shared" si="0"/>
        <v>280.89800000000008</v>
      </c>
      <c r="AE6" s="70"/>
    </row>
    <row r="7" spans="1:31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79">
        <v>5.9713021075581407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17.940000000000001</v>
      </c>
      <c r="O7" s="31">
        <v>10</v>
      </c>
      <c r="P7" s="31">
        <v>25</v>
      </c>
      <c r="Q7" s="31">
        <v>2.67</v>
      </c>
      <c r="R7" s="31">
        <v>2</v>
      </c>
      <c r="S7" s="31">
        <v>3</v>
      </c>
      <c r="T7" s="31">
        <v>2.67</v>
      </c>
      <c r="U7" s="31">
        <v>2.33</v>
      </c>
      <c r="V7" s="31">
        <v>0</v>
      </c>
      <c r="W7" s="31">
        <v>51.6</v>
      </c>
      <c r="X7" s="31">
        <v>5</v>
      </c>
      <c r="Y7" s="15">
        <v>22.472000000000001</v>
      </c>
      <c r="Z7" s="31">
        <v>10</v>
      </c>
      <c r="AA7" s="31">
        <v>0</v>
      </c>
      <c r="AB7" s="31">
        <v>24.33</v>
      </c>
      <c r="AC7" s="5">
        <v>229.36</v>
      </c>
      <c r="AD7" s="31">
        <f t="shared" si="0"/>
        <v>245.67330210755813</v>
      </c>
      <c r="AE7" s="70"/>
    </row>
    <row r="8" spans="1:31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79">
        <v>4.7190137392550149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18.39</v>
      </c>
      <c r="O8" s="31">
        <v>10</v>
      </c>
      <c r="P8" s="31">
        <v>25</v>
      </c>
      <c r="Q8" s="31">
        <v>4.33</v>
      </c>
      <c r="R8" s="31">
        <v>2</v>
      </c>
      <c r="S8" s="31">
        <v>3.33</v>
      </c>
      <c r="T8" s="31">
        <v>1</v>
      </c>
      <c r="U8" s="31">
        <v>3</v>
      </c>
      <c r="V8" s="31">
        <v>0</v>
      </c>
      <c r="W8" s="31">
        <v>19.73</v>
      </c>
      <c r="X8" s="31">
        <v>30</v>
      </c>
      <c r="Y8" s="15">
        <v>19.271999999999998</v>
      </c>
      <c r="Z8" s="31">
        <v>9.33</v>
      </c>
      <c r="AA8" s="31">
        <v>1</v>
      </c>
      <c r="AB8" s="31">
        <v>16</v>
      </c>
      <c r="AC8" s="31">
        <v>220</v>
      </c>
      <c r="AD8" s="31">
        <f t="shared" si="0"/>
        <v>232.71101373925504</v>
      </c>
      <c r="AE8" s="70"/>
    </row>
    <row r="9" spans="1:31" ht="24" x14ac:dyDescent="0.2">
      <c r="A9" s="5">
        <v>9</v>
      </c>
      <c r="B9" s="5">
        <v>8</v>
      </c>
      <c r="C9" s="25" t="s">
        <v>35</v>
      </c>
      <c r="D9" s="6" t="s">
        <v>81</v>
      </c>
      <c r="E9" s="31">
        <v>27</v>
      </c>
      <c r="F9" s="79">
        <v>30</v>
      </c>
      <c r="G9" s="31">
        <v>0</v>
      </c>
      <c r="H9" s="31">
        <v>10</v>
      </c>
      <c r="I9" s="31">
        <v>0</v>
      </c>
      <c r="J9" s="31">
        <v>2.71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30</v>
      </c>
      <c r="Q9" s="31">
        <v>4</v>
      </c>
      <c r="R9" s="31">
        <v>2</v>
      </c>
      <c r="S9" s="31">
        <v>5</v>
      </c>
      <c r="T9" s="31">
        <v>2</v>
      </c>
      <c r="U9" s="31">
        <v>4</v>
      </c>
      <c r="V9" s="31">
        <v>0</v>
      </c>
      <c r="W9" s="31">
        <v>3</v>
      </c>
      <c r="X9" s="31">
        <v>5</v>
      </c>
      <c r="Y9" s="15">
        <v>21.4</v>
      </c>
      <c r="Z9" s="31">
        <v>6.33</v>
      </c>
      <c r="AA9" s="31">
        <v>0</v>
      </c>
      <c r="AB9" s="31">
        <v>8</v>
      </c>
      <c r="AC9" s="5">
        <v>140.04</v>
      </c>
      <c r="AD9" s="31">
        <f t="shared" si="0"/>
        <v>160.44</v>
      </c>
      <c r="AE9" s="70"/>
    </row>
    <row r="10" spans="1:31" ht="24" x14ac:dyDescent="0.2">
      <c r="A10" s="5">
        <v>8</v>
      </c>
      <c r="B10" s="5">
        <v>9</v>
      </c>
      <c r="C10" s="25" t="s">
        <v>12</v>
      </c>
      <c r="D10" s="6" t="s">
        <v>66</v>
      </c>
      <c r="E10" s="31">
        <v>0</v>
      </c>
      <c r="F10" s="79">
        <v>3.125</v>
      </c>
      <c r="G10" s="31">
        <v>0</v>
      </c>
      <c r="H10" s="54">
        <v>20</v>
      </c>
      <c r="I10" s="31">
        <v>0</v>
      </c>
      <c r="J10" s="31">
        <v>4.53</v>
      </c>
      <c r="K10" s="31">
        <v>0</v>
      </c>
      <c r="L10" s="31">
        <v>0</v>
      </c>
      <c r="M10" s="31">
        <v>0</v>
      </c>
      <c r="N10" s="31">
        <v>0</v>
      </c>
      <c r="O10" s="31">
        <v>10</v>
      </c>
      <c r="P10" s="31">
        <v>30</v>
      </c>
      <c r="Q10" s="31">
        <v>4</v>
      </c>
      <c r="R10" s="31">
        <v>2</v>
      </c>
      <c r="S10" s="31">
        <v>3.33</v>
      </c>
      <c r="T10" s="31">
        <v>3</v>
      </c>
      <c r="U10" s="31">
        <v>2</v>
      </c>
      <c r="V10" s="31">
        <v>0</v>
      </c>
      <c r="W10" s="31">
        <v>9.92</v>
      </c>
      <c r="X10" s="31">
        <v>0.33</v>
      </c>
      <c r="Y10" s="15">
        <v>29.67</v>
      </c>
      <c r="Z10" s="31">
        <v>8</v>
      </c>
      <c r="AA10" s="31">
        <v>1</v>
      </c>
      <c r="AB10" s="31">
        <v>11.67</v>
      </c>
      <c r="AC10" s="5">
        <v>145.94999999999999</v>
      </c>
      <c r="AD10" s="31">
        <f t="shared" si="0"/>
        <v>142.57499999999999</v>
      </c>
      <c r="AE10" s="70"/>
    </row>
    <row r="11" spans="1:31" ht="15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79">
        <v>4.9222303897385302</v>
      </c>
      <c r="G11" s="31">
        <v>0</v>
      </c>
      <c r="H11" s="54">
        <v>20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30</v>
      </c>
      <c r="Q11" s="31">
        <v>4</v>
      </c>
      <c r="R11" s="31">
        <v>2.33</v>
      </c>
      <c r="S11" s="31">
        <v>2.67</v>
      </c>
      <c r="T11" s="31">
        <v>3</v>
      </c>
      <c r="U11" s="31">
        <v>2.67</v>
      </c>
      <c r="V11" s="31">
        <v>0</v>
      </c>
      <c r="W11" s="31">
        <v>0</v>
      </c>
      <c r="X11" s="31">
        <v>6</v>
      </c>
      <c r="Y11" s="15">
        <v>30</v>
      </c>
      <c r="Z11" s="31">
        <v>1</v>
      </c>
      <c r="AA11" s="31">
        <v>3</v>
      </c>
      <c r="AB11" s="31">
        <v>5.67</v>
      </c>
      <c r="AC11" s="5">
        <v>131.27000000000001</v>
      </c>
      <c r="AD11" s="31">
        <f t="shared" si="0"/>
        <v>119.87223038973853</v>
      </c>
      <c r="AE11" s="70"/>
    </row>
    <row r="12" spans="1:31" ht="15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79">
        <v>4.9077165141785537</v>
      </c>
      <c r="G12" s="31">
        <v>0</v>
      </c>
      <c r="H12" s="54">
        <v>20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30</v>
      </c>
      <c r="Q12" s="31">
        <v>4</v>
      </c>
      <c r="R12" s="31">
        <v>2.33</v>
      </c>
      <c r="S12" s="31">
        <v>2.67</v>
      </c>
      <c r="T12" s="31">
        <v>3</v>
      </c>
      <c r="U12" s="31">
        <v>2.67</v>
      </c>
      <c r="V12" s="31">
        <v>0</v>
      </c>
      <c r="W12" s="31">
        <v>0</v>
      </c>
      <c r="X12" s="31" t="s">
        <v>212</v>
      </c>
      <c r="Y12" s="15">
        <v>29.67</v>
      </c>
      <c r="Z12" s="31">
        <v>1</v>
      </c>
      <c r="AA12" s="31">
        <v>3</v>
      </c>
      <c r="AB12" s="31">
        <v>5.67</v>
      </c>
      <c r="AC12" s="5">
        <v>128.18</v>
      </c>
      <c r="AD12" s="31">
        <f t="shared" si="0"/>
        <v>113.52771651417856</v>
      </c>
      <c r="AE12" s="70"/>
    </row>
    <row r="13" spans="1:31" ht="15" x14ac:dyDescent="0.2">
      <c r="A13" s="5">
        <v>12</v>
      </c>
      <c r="B13" s="5">
        <v>12</v>
      </c>
      <c r="C13" s="25" t="s">
        <v>12</v>
      </c>
      <c r="D13" s="6" t="s">
        <v>65</v>
      </c>
      <c r="E13" s="31">
        <v>0</v>
      </c>
      <c r="F13" s="79">
        <v>3.4445761298739441</v>
      </c>
      <c r="G13" s="31">
        <v>0</v>
      </c>
      <c r="H13" s="54">
        <v>20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30</v>
      </c>
      <c r="Q13" s="31">
        <v>4</v>
      </c>
      <c r="R13" s="31">
        <v>2.33</v>
      </c>
      <c r="S13" s="31">
        <v>2.67</v>
      </c>
      <c r="T13" s="31">
        <v>3</v>
      </c>
      <c r="U13" s="31">
        <v>2.67</v>
      </c>
      <c r="V13" s="31">
        <v>0</v>
      </c>
      <c r="W13" s="31">
        <v>0</v>
      </c>
      <c r="X13" s="31">
        <v>6</v>
      </c>
      <c r="Y13" s="15">
        <v>27</v>
      </c>
      <c r="Z13" s="31">
        <v>1</v>
      </c>
      <c r="AA13" s="31">
        <v>3</v>
      </c>
      <c r="AB13" s="31">
        <v>5.67</v>
      </c>
      <c r="AC13" s="5">
        <v>123.23</v>
      </c>
      <c r="AD13" s="31">
        <f t="shared" si="0"/>
        <v>115.39457612987395</v>
      </c>
      <c r="AE13" s="70"/>
    </row>
    <row r="14" spans="1:31" x14ac:dyDescent="0.2">
      <c r="A14" s="5">
        <v>14</v>
      </c>
      <c r="B14" s="5">
        <v>13</v>
      </c>
      <c r="C14" s="25" t="s">
        <v>12</v>
      </c>
      <c r="D14" s="6" t="s">
        <v>68</v>
      </c>
      <c r="E14" s="31">
        <v>0</v>
      </c>
      <c r="F14" s="79">
        <v>7.0039602085931296</v>
      </c>
      <c r="G14" s="31">
        <v>0</v>
      </c>
      <c r="H14" s="31">
        <v>20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30</v>
      </c>
      <c r="Q14" s="31">
        <v>4</v>
      </c>
      <c r="R14" s="31">
        <v>2</v>
      </c>
      <c r="S14" s="31">
        <v>3.33</v>
      </c>
      <c r="T14" s="31">
        <v>3</v>
      </c>
      <c r="U14" s="31">
        <v>2</v>
      </c>
      <c r="V14" s="31">
        <v>0</v>
      </c>
      <c r="W14" s="31">
        <v>0</v>
      </c>
      <c r="X14" s="31">
        <v>5.33</v>
      </c>
      <c r="Y14" s="15">
        <v>30</v>
      </c>
      <c r="Z14" s="31">
        <v>0.33</v>
      </c>
      <c r="AA14" s="31">
        <v>0</v>
      </c>
      <c r="AB14" s="31">
        <v>5</v>
      </c>
      <c r="AC14" s="5">
        <v>115.32</v>
      </c>
      <c r="AD14" s="31">
        <f t="shared" si="0"/>
        <v>116.60396020859312</v>
      </c>
      <c r="AE14" s="70"/>
    </row>
    <row r="15" spans="1:31" x14ac:dyDescent="0.2">
      <c r="A15" s="5">
        <v>13</v>
      </c>
      <c r="B15" s="5">
        <v>14</v>
      </c>
      <c r="C15" s="25" t="s">
        <v>12</v>
      </c>
      <c r="D15" s="6" t="s">
        <v>67</v>
      </c>
      <c r="E15" s="31">
        <v>0</v>
      </c>
      <c r="F15" s="79">
        <v>5.4112035967177858</v>
      </c>
      <c r="G15" s="31">
        <v>0</v>
      </c>
      <c r="H15" s="31">
        <v>20</v>
      </c>
      <c r="I15" s="31">
        <v>0</v>
      </c>
      <c r="J15" s="31">
        <v>4.53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30</v>
      </c>
      <c r="Q15" s="31">
        <v>4</v>
      </c>
      <c r="R15" s="31">
        <v>2</v>
      </c>
      <c r="S15" s="31">
        <v>3.33</v>
      </c>
      <c r="T15" s="31">
        <v>3</v>
      </c>
      <c r="U15" s="31">
        <v>2</v>
      </c>
      <c r="V15" s="31">
        <v>0</v>
      </c>
      <c r="W15" s="31">
        <v>0</v>
      </c>
      <c r="X15" s="31">
        <v>5.33</v>
      </c>
      <c r="Y15" s="15">
        <v>27</v>
      </c>
      <c r="Z15" s="31">
        <v>0.33</v>
      </c>
      <c r="AA15" s="31">
        <v>0</v>
      </c>
      <c r="AB15" s="31">
        <v>5</v>
      </c>
      <c r="AC15" s="5">
        <v>120.32</v>
      </c>
      <c r="AD15" s="31">
        <f t="shared" si="0"/>
        <v>111.93120359671778</v>
      </c>
      <c r="AE15" s="70"/>
    </row>
    <row r="16" spans="1:3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3:30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3:3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3:30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3:30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3:30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4"/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1"/>
      <c r="Z21" s="14"/>
      <c r="AA21" s="14"/>
      <c r="AB21" s="14"/>
      <c r="AC21" s="14"/>
      <c r="AD21" s="14"/>
    </row>
    <row r="22" spans="3:30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4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1"/>
      <c r="Z22" s="14"/>
      <c r="AA22" s="14"/>
      <c r="AB22" s="14"/>
      <c r="AC22" s="14"/>
      <c r="AD22" s="14"/>
    </row>
    <row r="23" spans="3:30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4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1"/>
      <c r="Z23" s="14"/>
      <c r="AA23" s="14"/>
      <c r="AB23" s="14"/>
      <c r="AC23" s="14"/>
      <c r="AD23" s="14"/>
    </row>
    <row r="24" spans="3:30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4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1"/>
      <c r="Z24" s="14"/>
      <c r="AA24" s="14"/>
      <c r="AB24" s="14"/>
      <c r="AC24" s="14"/>
      <c r="AD24" s="14"/>
    </row>
    <row r="25" spans="3:30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4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1"/>
      <c r="Z25" s="14"/>
      <c r="AA25" s="14"/>
      <c r="AB25" s="14"/>
      <c r="AC25" s="14"/>
      <c r="AD25" s="14"/>
    </row>
    <row r="26" spans="3:30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4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1"/>
      <c r="Z26" s="14"/>
      <c r="AA26" s="14"/>
      <c r="AB26" s="14"/>
      <c r="AC26" s="14"/>
      <c r="AD26" s="14"/>
    </row>
    <row r="27" spans="3:30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4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1"/>
      <c r="Z27" s="14"/>
      <c r="AA27" s="14"/>
      <c r="AB27" s="14"/>
      <c r="AC27" s="14"/>
      <c r="AD27" s="14"/>
    </row>
    <row r="28" spans="3:30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4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1"/>
      <c r="Z28" s="14"/>
      <c r="AA28" s="14"/>
      <c r="AB28" s="14"/>
      <c r="AC28" s="14"/>
      <c r="AD28" s="14"/>
    </row>
    <row r="29" spans="3:30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4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1"/>
      <c r="Z29" s="14"/>
      <c r="AA29" s="14"/>
      <c r="AB29" s="14"/>
      <c r="AC29" s="14"/>
      <c r="AD29" s="14"/>
    </row>
    <row r="30" spans="3:30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4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1"/>
      <c r="Z30" s="14"/>
      <c r="AA30" s="14"/>
      <c r="AB30" s="14"/>
      <c r="AC30" s="14"/>
      <c r="AD30" s="14"/>
    </row>
    <row r="31" spans="3:30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4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1"/>
      <c r="Z31" s="14"/>
      <c r="AA31" s="14"/>
      <c r="AB31" s="14"/>
      <c r="AC31" s="14"/>
      <c r="AD31" s="14"/>
    </row>
    <row r="32" spans="3:30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4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1"/>
      <c r="Z32" s="14"/>
      <c r="AA32" s="14"/>
      <c r="AB32" s="14"/>
      <c r="AC32" s="14"/>
      <c r="AD32" s="14"/>
    </row>
    <row r="33" spans="3:30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4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1"/>
      <c r="Z33" s="14"/>
      <c r="AA33" s="14"/>
      <c r="AB33" s="14"/>
      <c r="AC33" s="14"/>
      <c r="AD33" s="14"/>
    </row>
    <row r="34" spans="3:30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4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1"/>
      <c r="Z34" s="14"/>
      <c r="AA34" s="14"/>
      <c r="AB34" s="14"/>
      <c r="AC34" s="14"/>
      <c r="AD34" s="14"/>
    </row>
    <row r="35" spans="3:30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4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1"/>
      <c r="Z35" s="14"/>
      <c r="AA35" s="14"/>
      <c r="AB35" s="14"/>
      <c r="AC35" s="14"/>
      <c r="AD35" s="14"/>
    </row>
    <row r="36" spans="3:30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4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1"/>
      <c r="Z36" s="14"/>
      <c r="AA36" s="14"/>
      <c r="AB36" s="14"/>
      <c r="AC36" s="14"/>
      <c r="AD36" s="14"/>
    </row>
    <row r="37" spans="3:30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4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1"/>
      <c r="Z37" s="14"/>
      <c r="AA37" s="14"/>
      <c r="AB37" s="14"/>
      <c r="AC37" s="14"/>
      <c r="AD37" s="14"/>
    </row>
    <row r="38" spans="3:30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4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1"/>
      <c r="Z38" s="14"/>
      <c r="AA38" s="14"/>
      <c r="AB38" s="14"/>
      <c r="AC38" s="14"/>
      <c r="AD38" s="14"/>
    </row>
    <row r="39" spans="3:30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4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1"/>
      <c r="Z39" s="14"/>
      <c r="AA39" s="14"/>
      <c r="AB39" s="14"/>
      <c r="AC39" s="14"/>
      <c r="AD39" s="14"/>
    </row>
    <row r="40" spans="3:30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4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1"/>
      <c r="Z40" s="14"/>
      <c r="AA40" s="14"/>
      <c r="AB40" s="14"/>
      <c r="AC40" s="14"/>
      <c r="AD40" s="14"/>
    </row>
    <row r="41" spans="3:30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4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1"/>
      <c r="Z41" s="14"/>
      <c r="AA41" s="14"/>
      <c r="AB41" s="14"/>
      <c r="AC41" s="14"/>
      <c r="AD41" s="14"/>
    </row>
    <row r="42" spans="3:30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4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1"/>
      <c r="Z42" s="14"/>
      <c r="AA42" s="14"/>
      <c r="AB42" s="14"/>
      <c r="AC42" s="14"/>
      <c r="AD42" s="14"/>
    </row>
    <row r="43" spans="3:30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4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1"/>
      <c r="Z43" s="14"/>
      <c r="AA43" s="14"/>
      <c r="AB43" s="14"/>
      <c r="AC43" s="14"/>
      <c r="AD43" s="14"/>
    </row>
    <row r="44" spans="3:30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4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1"/>
      <c r="Z44" s="14"/>
      <c r="AA44" s="14"/>
      <c r="AB44" s="14"/>
      <c r="AC44" s="14"/>
      <c r="AD44" s="14"/>
    </row>
    <row r="45" spans="3:30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4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1"/>
      <c r="Z45" s="14"/>
      <c r="AA45" s="14"/>
      <c r="AB45" s="14"/>
      <c r="AC45" s="14"/>
      <c r="AD45" s="14"/>
    </row>
    <row r="46" spans="3:30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1"/>
      <c r="Z46" s="14"/>
      <c r="AA46" s="14"/>
      <c r="AB46" s="14"/>
      <c r="AC46" s="14"/>
      <c r="AD46" s="14"/>
    </row>
    <row r="47" spans="3:30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4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1"/>
      <c r="Z47" s="14"/>
      <c r="AA47" s="14"/>
      <c r="AB47" s="14"/>
      <c r="AC47" s="14"/>
      <c r="AD47" s="14"/>
    </row>
    <row r="48" spans="3:30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4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1"/>
      <c r="Z48" s="14"/>
      <c r="AA48" s="14"/>
      <c r="AB48" s="14"/>
      <c r="AC48" s="14"/>
      <c r="AD48" s="14"/>
    </row>
    <row r="49" spans="3:30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4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1"/>
      <c r="Z49" s="14"/>
      <c r="AA49" s="14"/>
      <c r="AB49" s="14"/>
      <c r="AC49" s="14"/>
      <c r="AD49" s="14"/>
    </row>
    <row r="50" spans="3:30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4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1"/>
      <c r="Z50" s="14"/>
      <c r="AA50" s="14"/>
      <c r="AB50" s="14"/>
      <c r="AC50" s="14"/>
      <c r="AD50" s="14"/>
    </row>
    <row r="51" spans="3:30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4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1"/>
      <c r="Z51" s="14"/>
      <c r="AA51" s="14"/>
      <c r="AB51" s="14"/>
      <c r="AC51" s="14"/>
      <c r="AD51" s="14"/>
    </row>
    <row r="52" spans="3:30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4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1"/>
      <c r="Z52" s="14"/>
      <c r="AA52" s="14"/>
      <c r="AB52" s="14"/>
      <c r="AC52" s="14"/>
      <c r="AD52" s="14"/>
    </row>
    <row r="53" spans="3:30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4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1"/>
      <c r="Z53" s="14"/>
      <c r="AA53" s="14"/>
      <c r="AB53" s="14"/>
      <c r="AC53" s="14"/>
      <c r="AD53" s="14"/>
    </row>
    <row r="54" spans="3:30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4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1"/>
      <c r="Z54" s="14"/>
      <c r="AA54" s="14"/>
      <c r="AB54" s="14"/>
      <c r="AC54" s="14"/>
      <c r="AD54" s="14"/>
    </row>
    <row r="55" spans="3:30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4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1"/>
      <c r="Z55" s="14"/>
      <c r="AA55" s="14"/>
      <c r="AB55" s="14"/>
      <c r="AC55" s="14"/>
      <c r="AD55" s="14"/>
    </row>
    <row r="56" spans="3:30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4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1"/>
      <c r="Z56" s="14"/>
      <c r="AA56" s="14"/>
      <c r="AB56" s="14"/>
      <c r="AC56" s="14"/>
      <c r="AD56" s="14"/>
    </row>
    <row r="57" spans="3:30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4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1"/>
      <c r="Z57" s="14"/>
      <c r="AA57" s="14"/>
      <c r="AB57" s="14"/>
      <c r="AC57" s="14"/>
      <c r="AD57" s="14"/>
    </row>
    <row r="58" spans="3:30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4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1"/>
      <c r="Z58" s="14"/>
      <c r="AA58" s="14"/>
      <c r="AB58" s="14"/>
      <c r="AC58" s="14"/>
      <c r="AD58" s="14"/>
    </row>
    <row r="59" spans="3:30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4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1"/>
      <c r="Z59" s="14"/>
      <c r="AA59" s="14"/>
      <c r="AB59" s="14"/>
      <c r="AC59" s="14"/>
      <c r="AD59" s="14"/>
    </row>
    <row r="60" spans="3:30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4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1"/>
      <c r="Z60" s="14"/>
      <c r="AA60" s="14"/>
      <c r="AB60" s="14"/>
      <c r="AC60" s="14"/>
      <c r="AD60" s="14"/>
    </row>
    <row r="61" spans="3:30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4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1"/>
      <c r="Z61" s="14"/>
      <c r="AA61" s="14"/>
      <c r="AB61" s="14"/>
      <c r="AC61" s="14"/>
      <c r="AD61" s="14"/>
    </row>
    <row r="62" spans="3:30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4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1"/>
      <c r="Z62" s="14"/>
      <c r="AA62" s="14"/>
      <c r="AB62" s="14"/>
      <c r="AC62" s="14"/>
      <c r="AD62" s="14"/>
    </row>
    <row r="63" spans="3:30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4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1"/>
      <c r="Z63" s="14"/>
      <c r="AA63" s="14"/>
      <c r="AB63" s="14"/>
      <c r="AC63" s="14"/>
      <c r="AD63" s="14"/>
    </row>
    <row r="64" spans="3:30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4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1"/>
      <c r="Z64" s="14"/>
      <c r="AA64" s="14"/>
      <c r="AB64" s="14"/>
      <c r="AC64" s="14"/>
      <c r="AD64" s="14"/>
    </row>
    <row r="65" spans="3:30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4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1"/>
      <c r="Z65" s="14"/>
      <c r="AA65" s="14"/>
      <c r="AB65" s="14"/>
      <c r="AC65" s="14"/>
      <c r="AD65" s="14"/>
    </row>
    <row r="66" spans="3:30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4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1"/>
      <c r="Z66" s="14"/>
      <c r="AA66" s="14"/>
      <c r="AB66" s="14"/>
      <c r="AC66" s="14"/>
      <c r="AD66" s="14"/>
    </row>
    <row r="67" spans="3:30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4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1"/>
      <c r="Z67" s="14"/>
      <c r="AA67" s="14"/>
      <c r="AB67" s="14"/>
      <c r="AC67" s="14"/>
      <c r="AD67" s="14"/>
    </row>
    <row r="68" spans="3:30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4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1"/>
      <c r="Z68" s="14"/>
      <c r="AA68" s="14"/>
      <c r="AB68" s="14"/>
      <c r="AC68" s="14"/>
      <c r="AD68" s="14"/>
    </row>
    <row r="69" spans="3:30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4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1"/>
      <c r="Z69" s="14"/>
      <c r="AA69" s="14"/>
      <c r="AB69" s="14"/>
      <c r="AC69" s="14"/>
      <c r="AD69" s="14"/>
    </row>
    <row r="70" spans="3:30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4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1"/>
      <c r="Z70" s="14"/>
      <c r="AA70" s="14"/>
      <c r="AB70" s="14"/>
      <c r="AC70" s="14"/>
      <c r="AD70" s="14"/>
    </row>
    <row r="71" spans="3:30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4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1"/>
      <c r="Z71" s="14"/>
      <c r="AA71" s="14"/>
      <c r="AB71" s="14"/>
      <c r="AC71" s="14"/>
      <c r="AD71" s="14"/>
    </row>
    <row r="72" spans="3:30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4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1"/>
      <c r="Z72" s="14"/>
      <c r="AA72" s="14"/>
      <c r="AB72" s="14"/>
      <c r="AC72" s="14"/>
      <c r="AD72" s="14"/>
    </row>
    <row r="73" spans="3:30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4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1"/>
      <c r="Z73" s="14"/>
      <c r="AA73" s="14"/>
      <c r="AB73" s="14"/>
      <c r="AC73" s="14"/>
      <c r="AD73" s="14"/>
    </row>
    <row r="74" spans="3:30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4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1"/>
      <c r="Z74" s="14"/>
      <c r="AA74" s="14"/>
      <c r="AB74" s="14"/>
      <c r="AC74" s="14"/>
      <c r="AD74" s="14"/>
    </row>
    <row r="75" spans="3:30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4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1"/>
      <c r="Z75" s="14"/>
      <c r="AA75" s="14"/>
      <c r="AB75" s="14"/>
      <c r="AC75" s="14"/>
      <c r="AD75" s="14"/>
    </row>
    <row r="76" spans="3:30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4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1"/>
      <c r="Z76" s="14"/>
      <c r="AA76" s="14"/>
      <c r="AB76" s="14"/>
      <c r="AC76" s="14"/>
      <c r="AD76" s="14"/>
    </row>
    <row r="77" spans="3:30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4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1"/>
      <c r="Z77" s="14"/>
      <c r="AA77" s="14"/>
      <c r="AB77" s="14"/>
      <c r="AC77" s="14"/>
      <c r="AD77" s="14"/>
    </row>
    <row r="78" spans="3:30" x14ac:dyDescent="0.2">
      <c r="Y78" s="11"/>
    </row>
    <row r="79" spans="3:30" x14ac:dyDescent="0.2">
      <c r="Y79" s="11"/>
    </row>
    <row r="80" spans="3:30" x14ac:dyDescent="0.2">
      <c r="Y80" s="11"/>
    </row>
    <row r="81" spans="25:25" x14ac:dyDescent="0.2">
      <c r="Y81" s="11"/>
    </row>
    <row r="82" spans="25:25" x14ac:dyDescent="0.2">
      <c r="Y82" s="11"/>
    </row>
    <row r="83" spans="25:25" x14ac:dyDescent="0.2">
      <c r="Y83" s="11"/>
    </row>
    <row r="84" spans="25:25" x14ac:dyDescent="0.2">
      <c r="Y84" s="11"/>
    </row>
    <row r="85" spans="25:25" x14ac:dyDescent="0.2">
      <c r="Y85" s="11"/>
    </row>
    <row r="86" spans="25:25" x14ac:dyDescent="0.2">
      <c r="Y86" s="11"/>
    </row>
    <row r="87" spans="25:25" x14ac:dyDescent="0.2">
      <c r="Y87" s="11"/>
    </row>
    <row r="88" spans="25:25" x14ac:dyDescent="0.2">
      <c r="Y88" s="11"/>
    </row>
    <row r="89" spans="25:25" x14ac:dyDescent="0.2">
      <c r="Y89" s="11"/>
    </row>
    <row r="90" spans="25:25" x14ac:dyDescent="0.2">
      <c r="Y90" s="11"/>
    </row>
    <row r="91" spans="25:25" x14ac:dyDescent="0.2">
      <c r="Y91" s="11"/>
    </row>
    <row r="92" spans="25:25" x14ac:dyDescent="0.2">
      <c r="Y92" s="11"/>
    </row>
    <row r="93" spans="25:25" x14ac:dyDescent="0.2">
      <c r="Y93" s="11"/>
    </row>
    <row r="94" spans="25:25" x14ac:dyDescent="0.2">
      <c r="Y94" s="11"/>
    </row>
    <row r="95" spans="25:25" x14ac:dyDescent="0.2">
      <c r="Y95" s="11"/>
    </row>
    <row r="96" spans="25:25" x14ac:dyDescent="0.2">
      <c r="Y96" s="11"/>
    </row>
    <row r="97" spans="25:25" x14ac:dyDescent="0.2">
      <c r="Y97" s="11"/>
    </row>
    <row r="98" spans="25:25" x14ac:dyDescent="0.2">
      <c r="Y98" s="11"/>
    </row>
    <row r="99" spans="25:25" x14ac:dyDescent="0.2">
      <c r="Y99" s="11"/>
    </row>
    <row r="100" spans="25:25" x14ac:dyDescent="0.2">
      <c r="Y100" s="11"/>
    </row>
    <row r="101" spans="25:25" x14ac:dyDescent="0.2">
      <c r="Y101" s="11"/>
    </row>
    <row r="102" spans="25:25" x14ac:dyDescent="0.2">
      <c r="Y102" s="11"/>
    </row>
    <row r="103" spans="25:25" x14ac:dyDescent="0.2">
      <c r="Y103" s="11"/>
    </row>
    <row r="104" spans="25:25" x14ac:dyDescent="0.2">
      <c r="Y104" s="11"/>
    </row>
    <row r="105" spans="25:25" x14ac:dyDescent="0.2">
      <c r="Y105" s="11"/>
    </row>
    <row r="106" spans="25:25" x14ac:dyDescent="0.2">
      <c r="Y106" s="11"/>
    </row>
    <row r="107" spans="25:25" x14ac:dyDescent="0.2">
      <c r="Y107" s="11"/>
    </row>
    <row r="108" spans="25:25" x14ac:dyDescent="0.2">
      <c r="Y108" s="11"/>
    </row>
    <row r="109" spans="25:25" x14ac:dyDescent="0.2">
      <c r="Y109" s="11"/>
    </row>
    <row r="110" spans="25:25" x14ac:dyDescent="0.2">
      <c r="Y110" s="11"/>
    </row>
    <row r="111" spans="25:25" x14ac:dyDescent="0.2">
      <c r="Y111" s="11"/>
    </row>
    <row r="112" spans="25:25" x14ac:dyDescent="0.2">
      <c r="Y112" s="11"/>
    </row>
    <row r="113" spans="25:25" x14ac:dyDescent="0.2">
      <c r="Y113" s="11"/>
    </row>
    <row r="114" spans="25:25" x14ac:dyDescent="0.2">
      <c r="Y114" s="11"/>
    </row>
    <row r="115" spans="25:25" x14ac:dyDescent="0.2">
      <c r="Y115" s="11"/>
    </row>
    <row r="116" spans="25:25" x14ac:dyDescent="0.2">
      <c r="Y116" s="11"/>
    </row>
    <row r="117" spans="25:25" x14ac:dyDescent="0.2">
      <c r="Y117" s="11"/>
    </row>
  </sheetData>
  <autoFilter ref="A1:AD15" xr:uid="{00000000-0001-0000-0100-000000000000}">
    <sortState xmlns:xlrd2="http://schemas.microsoft.com/office/spreadsheetml/2017/richdata2" ref="A2:AD15">
      <sortCondition ref="B1:B15"/>
    </sortState>
  </autoFilter>
  <conditionalFormatting sqref="F1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104857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2" priority="9" operator="equal">
      <formula>15</formula>
    </cfRule>
  </conditionalFormatting>
  <conditionalFormatting sqref="N1:N104857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048576">
    <cfRule type="cellIs" dxfId="11" priority="4" operator="between">
      <formula>49.9</formula>
      <formula>70</formula>
    </cfRule>
  </conditionalFormatting>
  <conditionalFormatting sqref="Y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:Y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8:Y1048576 Y1:Y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86" fitToHeight="0" orientation="landscape" r:id="rId1"/>
  <headerFooter>
    <oddHeader>&amp;LAppendix A – Scoring Scenarios &amp;CAll proposed changes&amp;RScenario 2</oddHeader>
    <oddFooter>&amp;L&amp;"Arial,Bold"&amp;8Date: 3/27/2026&amp;C&amp;"Arial,Bold"&amp;8School Construction Grant Fund&amp;R&amp;"Arial,Bold"&amp;8Page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B4E05-16BE-4FBD-9254-EE0697F543B2}">
  <sheetPr>
    <pageSetUpPr fitToPage="1"/>
  </sheetPr>
  <dimension ref="A1:AE117"/>
  <sheetViews>
    <sheetView zoomScaleNormal="100" zoomScaleSheetLayoutView="108" workbookViewId="0">
      <selection sqref="A1:XFD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5" width="6.140625" style="4" customWidth="1"/>
    <col min="6" max="6" width="7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71093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1" s="10" customFormat="1" ht="68.25" thickBot="1" x14ac:dyDescent="0.25">
      <c r="A1" s="35" t="s">
        <v>169</v>
      </c>
      <c r="B1" s="53" t="s">
        <v>209</v>
      </c>
      <c r="C1" s="8" t="s">
        <v>0</v>
      </c>
      <c r="D1" s="8" t="s">
        <v>1</v>
      </c>
      <c r="E1" s="8" t="s">
        <v>214</v>
      </c>
      <c r="F1" s="71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240</v>
      </c>
      <c r="O1" s="8" t="s">
        <v>223</v>
      </c>
      <c r="P1" s="8" t="s">
        <v>224</v>
      </c>
      <c r="Q1" s="8" t="s">
        <v>225</v>
      </c>
      <c r="R1" s="8" t="s">
        <v>226</v>
      </c>
      <c r="S1" s="8" t="s">
        <v>227</v>
      </c>
      <c r="T1" s="8" t="s">
        <v>228</v>
      </c>
      <c r="U1" s="8" t="s">
        <v>229</v>
      </c>
      <c r="V1" s="8" t="s">
        <v>230</v>
      </c>
      <c r="W1" s="8" t="s">
        <v>231</v>
      </c>
      <c r="X1" s="8" t="s">
        <v>232</v>
      </c>
      <c r="Y1" s="8" t="s">
        <v>233</v>
      </c>
      <c r="Z1" s="8" t="s">
        <v>234</v>
      </c>
      <c r="AA1" s="8" t="s">
        <v>235</v>
      </c>
      <c r="AB1" s="8" t="s">
        <v>236</v>
      </c>
      <c r="AC1" s="8" t="s">
        <v>2</v>
      </c>
      <c r="AD1" s="9" t="s">
        <v>209</v>
      </c>
    </row>
    <row r="2" spans="1:31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79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18.73</v>
      </c>
      <c r="O2" s="31">
        <v>10</v>
      </c>
      <c r="P2" s="31">
        <v>25</v>
      </c>
      <c r="Q2" s="31">
        <v>2.33</v>
      </c>
      <c r="R2" s="31">
        <v>1.33</v>
      </c>
      <c r="S2" s="31">
        <v>3.33</v>
      </c>
      <c r="T2" s="31">
        <v>1.67</v>
      </c>
      <c r="U2" s="31">
        <v>1</v>
      </c>
      <c r="V2" s="31">
        <v>50</v>
      </c>
      <c r="W2" s="31">
        <v>68.8</v>
      </c>
      <c r="X2" s="31">
        <v>38.33</v>
      </c>
      <c r="Y2" s="15">
        <v>28.994999999999997</v>
      </c>
      <c r="Z2" s="31">
        <v>0</v>
      </c>
      <c r="AA2" s="31">
        <v>5</v>
      </c>
      <c r="AB2" s="31">
        <v>0</v>
      </c>
      <c r="AC2" s="5">
        <v>364.83</v>
      </c>
      <c r="AD2" s="31">
        <f t="shared" ref="AD2:AD15" si="0">SUM(E2:AB2)</f>
        <v>410.01499999999999</v>
      </c>
      <c r="AE2" s="70"/>
    </row>
    <row r="3" spans="1:31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79">
        <v>0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18.75</v>
      </c>
      <c r="O3" s="31">
        <v>10</v>
      </c>
      <c r="P3" s="31">
        <v>30</v>
      </c>
      <c r="Q3" s="31">
        <v>4</v>
      </c>
      <c r="R3" s="31">
        <v>2</v>
      </c>
      <c r="S3" s="31">
        <v>2</v>
      </c>
      <c r="T3" s="31">
        <v>2</v>
      </c>
      <c r="U3" s="31">
        <v>4</v>
      </c>
      <c r="V3" s="31">
        <v>25</v>
      </c>
      <c r="W3" s="31">
        <v>54.8</v>
      </c>
      <c r="X3" s="31">
        <v>26.33</v>
      </c>
      <c r="Y3" s="15">
        <v>28.994999999999997</v>
      </c>
      <c r="Z3" s="31">
        <v>11</v>
      </c>
      <c r="AA3" s="31">
        <v>5</v>
      </c>
      <c r="AB3" s="31">
        <v>6.67</v>
      </c>
      <c r="AC3" s="5">
        <v>318.95</v>
      </c>
      <c r="AD3" s="31">
        <f t="shared" si="0"/>
        <v>337.065</v>
      </c>
      <c r="AE3" s="70"/>
    </row>
    <row r="4" spans="1:31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79">
        <v>0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16.77</v>
      </c>
      <c r="O4" s="31">
        <v>10</v>
      </c>
      <c r="P4" s="31">
        <v>25</v>
      </c>
      <c r="Q4" s="31">
        <v>2</v>
      </c>
      <c r="R4" s="31">
        <v>1.67</v>
      </c>
      <c r="S4" s="31">
        <v>3</v>
      </c>
      <c r="T4" s="31">
        <v>4</v>
      </c>
      <c r="U4" s="31">
        <v>2</v>
      </c>
      <c r="V4" s="31">
        <v>46.67</v>
      </c>
      <c r="W4" s="31">
        <v>65.900000000000006</v>
      </c>
      <c r="X4" s="31">
        <v>30</v>
      </c>
      <c r="Y4" s="15">
        <v>27.494999999999997</v>
      </c>
      <c r="Z4" s="31">
        <v>8.33</v>
      </c>
      <c r="AA4" s="31">
        <v>0.33</v>
      </c>
      <c r="AB4" s="31">
        <v>19.329999999999998</v>
      </c>
      <c r="AC4" s="5">
        <v>297.33999999999997</v>
      </c>
      <c r="AD4" s="31">
        <f t="shared" si="0"/>
        <v>322.16499999999996</v>
      </c>
      <c r="AE4" s="70"/>
    </row>
    <row r="5" spans="1:31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79">
        <v>0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18.39</v>
      </c>
      <c r="O5" s="31">
        <v>10</v>
      </c>
      <c r="P5" s="31">
        <v>25</v>
      </c>
      <c r="Q5" s="31">
        <v>4.33</v>
      </c>
      <c r="R5" s="31">
        <v>2</v>
      </c>
      <c r="S5" s="31">
        <v>3.33</v>
      </c>
      <c r="T5" s="31">
        <v>1</v>
      </c>
      <c r="U5" s="31">
        <v>3</v>
      </c>
      <c r="V5" s="31">
        <v>0</v>
      </c>
      <c r="W5" s="31">
        <v>41.93</v>
      </c>
      <c r="X5" s="31">
        <v>26.33</v>
      </c>
      <c r="Y5" s="15">
        <v>20.872</v>
      </c>
      <c r="Z5" s="31">
        <v>9.33</v>
      </c>
      <c r="AA5" s="31">
        <v>0</v>
      </c>
      <c r="AB5" s="31">
        <v>9.33</v>
      </c>
      <c r="AC5" s="5">
        <v>283.13</v>
      </c>
      <c r="AD5" s="31">
        <f t="shared" si="0"/>
        <v>291.71199999999999</v>
      </c>
      <c r="AE5" s="70"/>
    </row>
    <row r="6" spans="1:31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79">
        <v>0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18.39</v>
      </c>
      <c r="O6" s="31">
        <v>10</v>
      </c>
      <c r="P6" s="31">
        <v>25</v>
      </c>
      <c r="Q6" s="31">
        <v>4.33</v>
      </c>
      <c r="R6" s="31">
        <v>2</v>
      </c>
      <c r="S6" s="31">
        <v>3.33</v>
      </c>
      <c r="T6" s="31">
        <v>1</v>
      </c>
      <c r="U6" s="31">
        <v>3</v>
      </c>
      <c r="V6" s="31">
        <v>0</v>
      </c>
      <c r="W6" s="31">
        <v>19.93</v>
      </c>
      <c r="X6" s="31">
        <v>23.33</v>
      </c>
      <c r="Y6" s="15">
        <v>20.327999999999999</v>
      </c>
      <c r="Z6" s="31">
        <v>9</v>
      </c>
      <c r="AA6" s="31">
        <v>0</v>
      </c>
      <c r="AB6" s="31">
        <v>20.67</v>
      </c>
      <c r="AC6" s="5">
        <v>242.53</v>
      </c>
      <c r="AD6" s="31">
        <f t="shared" si="0"/>
        <v>250.89800000000002</v>
      </c>
      <c r="AE6" s="70"/>
    </row>
    <row r="7" spans="1:31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79">
        <v>0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17.940000000000001</v>
      </c>
      <c r="O7" s="31">
        <v>10</v>
      </c>
      <c r="P7" s="31">
        <v>25</v>
      </c>
      <c r="Q7" s="31">
        <v>2.67</v>
      </c>
      <c r="R7" s="31">
        <v>2</v>
      </c>
      <c r="S7" s="31">
        <v>3</v>
      </c>
      <c r="T7" s="31">
        <v>2.67</v>
      </c>
      <c r="U7" s="31">
        <v>2.33</v>
      </c>
      <c r="V7" s="31">
        <v>0</v>
      </c>
      <c r="W7" s="31">
        <v>51.6</v>
      </c>
      <c r="X7" s="31">
        <v>5</v>
      </c>
      <c r="Y7" s="15">
        <v>22.472000000000001</v>
      </c>
      <c r="Z7" s="31">
        <v>10</v>
      </c>
      <c r="AA7" s="31">
        <v>0</v>
      </c>
      <c r="AB7" s="31">
        <v>24.33</v>
      </c>
      <c r="AC7" s="5">
        <v>229.36</v>
      </c>
      <c r="AD7" s="31">
        <f t="shared" si="0"/>
        <v>239.702</v>
      </c>
      <c r="AE7" s="70"/>
    </row>
    <row r="8" spans="1:31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79">
        <v>0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18.39</v>
      </c>
      <c r="O8" s="31">
        <v>10</v>
      </c>
      <c r="P8" s="31">
        <v>25</v>
      </c>
      <c r="Q8" s="31">
        <v>4.33</v>
      </c>
      <c r="R8" s="31">
        <v>2</v>
      </c>
      <c r="S8" s="31">
        <v>3.33</v>
      </c>
      <c r="T8" s="31">
        <v>1</v>
      </c>
      <c r="U8" s="31">
        <v>3</v>
      </c>
      <c r="V8" s="31">
        <v>0</v>
      </c>
      <c r="W8" s="31">
        <v>19.73</v>
      </c>
      <c r="X8" s="31">
        <v>30</v>
      </c>
      <c r="Y8" s="15">
        <v>19.271999999999998</v>
      </c>
      <c r="Z8" s="31">
        <v>9.33</v>
      </c>
      <c r="AA8" s="31">
        <v>1</v>
      </c>
      <c r="AB8" s="31">
        <v>16</v>
      </c>
      <c r="AC8" s="31">
        <v>220</v>
      </c>
      <c r="AD8" s="31">
        <f t="shared" si="0"/>
        <v>227.99199999999999</v>
      </c>
      <c r="AE8" s="70"/>
    </row>
    <row r="9" spans="1:31" ht="24" x14ac:dyDescent="0.2">
      <c r="A9" s="5">
        <v>8</v>
      </c>
      <c r="B9" s="5">
        <v>8</v>
      </c>
      <c r="C9" s="25" t="s">
        <v>12</v>
      </c>
      <c r="D9" s="6" t="s">
        <v>66</v>
      </c>
      <c r="E9" s="31">
        <v>0</v>
      </c>
      <c r="F9" s="79">
        <v>0</v>
      </c>
      <c r="G9" s="31">
        <v>0</v>
      </c>
      <c r="H9" s="54">
        <v>20</v>
      </c>
      <c r="I9" s="31">
        <v>0</v>
      </c>
      <c r="J9" s="31">
        <v>4.53</v>
      </c>
      <c r="K9" s="31">
        <v>0</v>
      </c>
      <c r="L9" s="31">
        <v>0</v>
      </c>
      <c r="M9" s="31">
        <v>0</v>
      </c>
      <c r="N9" s="31">
        <v>0</v>
      </c>
      <c r="O9" s="31">
        <v>10</v>
      </c>
      <c r="P9" s="31">
        <v>30</v>
      </c>
      <c r="Q9" s="31">
        <v>4</v>
      </c>
      <c r="R9" s="31">
        <v>2</v>
      </c>
      <c r="S9" s="31">
        <v>3.33</v>
      </c>
      <c r="T9" s="31">
        <v>3</v>
      </c>
      <c r="U9" s="31">
        <v>2</v>
      </c>
      <c r="V9" s="31">
        <v>0</v>
      </c>
      <c r="W9" s="31">
        <v>9.92</v>
      </c>
      <c r="X9" s="31">
        <v>0.33</v>
      </c>
      <c r="Y9" s="15">
        <v>29.67</v>
      </c>
      <c r="Z9" s="31">
        <v>8</v>
      </c>
      <c r="AA9" s="31">
        <v>1</v>
      </c>
      <c r="AB9" s="31">
        <v>11.67</v>
      </c>
      <c r="AC9" s="5">
        <v>145.94999999999999</v>
      </c>
      <c r="AD9" s="31">
        <f t="shared" si="0"/>
        <v>139.44999999999999</v>
      </c>
      <c r="AE9" s="70"/>
    </row>
    <row r="10" spans="1:31" ht="24" x14ac:dyDescent="0.2">
      <c r="A10" s="5">
        <v>9</v>
      </c>
      <c r="B10" s="5">
        <v>9</v>
      </c>
      <c r="C10" s="25" t="s">
        <v>35</v>
      </c>
      <c r="D10" s="6" t="s">
        <v>81</v>
      </c>
      <c r="E10" s="31">
        <v>27</v>
      </c>
      <c r="F10" s="79">
        <v>0</v>
      </c>
      <c r="G10" s="31">
        <v>0</v>
      </c>
      <c r="H10" s="31">
        <v>10</v>
      </c>
      <c r="I10" s="31">
        <v>0</v>
      </c>
      <c r="J10" s="31">
        <v>2.71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30</v>
      </c>
      <c r="Q10" s="31">
        <v>4</v>
      </c>
      <c r="R10" s="31">
        <v>2</v>
      </c>
      <c r="S10" s="31">
        <v>5</v>
      </c>
      <c r="T10" s="31">
        <v>2</v>
      </c>
      <c r="U10" s="31">
        <v>4</v>
      </c>
      <c r="V10" s="31">
        <v>0</v>
      </c>
      <c r="W10" s="31">
        <v>3</v>
      </c>
      <c r="X10" s="31">
        <v>5</v>
      </c>
      <c r="Y10" s="15">
        <v>21.4</v>
      </c>
      <c r="Z10" s="31">
        <v>6.33</v>
      </c>
      <c r="AA10" s="31">
        <v>0</v>
      </c>
      <c r="AB10" s="31">
        <v>8</v>
      </c>
      <c r="AC10" s="5">
        <v>140.04</v>
      </c>
      <c r="AD10" s="31">
        <f t="shared" si="0"/>
        <v>130.44</v>
      </c>
      <c r="AE10" s="70"/>
    </row>
    <row r="11" spans="1:31" ht="15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79">
        <v>0</v>
      </c>
      <c r="G11" s="31">
        <v>0</v>
      </c>
      <c r="H11" s="54">
        <v>20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30</v>
      </c>
      <c r="Q11" s="31">
        <v>4</v>
      </c>
      <c r="R11" s="31">
        <v>2.33</v>
      </c>
      <c r="S11" s="31">
        <v>2.67</v>
      </c>
      <c r="T11" s="31">
        <v>3</v>
      </c>
      <c r="U11" s="31">
        <v>2.67</v>
      </c>
      <c r="V11" s="31">
        <v>0</v>
      </c>
      <c r="W11" s="31">
        <v>0</v>
      </c>
      <c r="X11" s="31">
        <v>6</v>
      </c>
      <c r="Y11" s="15">
        <v>30</v>
      </c>
      <c r="Z11" s="31">
        <v>1</v>
      </c>
      <c r="AA11" s="31">
        <v>3</v>
      </c>
      <c r="AB11" s="31">
        <v>5.67</v>
      </c>
      <c r="AC11" s="5">
        <v>131.27000000000001</v>
      </c>
      <c r="AD11" s="31">
        <f t="shared" si="0"/>
        <v>114.95</v>
      </c>
      <c r="AE11" s="70"/>
    </row>
    <row r="12" spans="1:31" ht="15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79">
        <v>0</v>
      </c>
      <c r="G12" s="31">
        <v>0</v>
      </c>
      <c r="H12" s="54">
        <v>20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30</v>
      </c>
      <c r="Q12" s="31">
        <v>4</v>
      </c>
      <c r="R12" s="31">
        <v>2.33</v>
      </c>
      <c r="S12" s="31">
        <v>2.67</v>
      </c>
      <c r="T12" s="31">
        <v>3</v>
      </c>
      <c r="U12" s="31">
        <v>2.67</v>
      </c>
      <c r="V12" s="31">
        <v>0</v>
      </c>
      <c r="W12" s="31">
        <v>0</v>
      </c>
      <c r="X12" s="31" t="s">
        <v>212</v>
      </c>
      <c r="Y12" s="15">
        <v>29.67</v>
      </c>
      <c r="Z12" s="31">
        <v>1</v>
      </c>
      <c r="AA12" s="31">
        <v>3</v>
      </c>
      <c r="AB12" s="31">
        <v>5.67</v>
      </c>
      <c r="AC12" s="5">
        <v>128.18</v>
      </c>
      <c r="AD12" s="31">
        <f t="shared" si="0"/>
        <v>108.62</v>
      </c>
      <c r="AE12" s="70"/>
    </row>
    <row r="13" spans="1:31" ht="15" x14ac:dyDescent="0.2">
      <c r="A13" s="5">
        <v>12</v>
      </c>
      <c r="B13" s="5">
        <v>12</v>
      </c>
      <c r="C13" s="25" t="s">
        <v>12</v>
      </c>
      <c r="D13" s="6" t="s">
        <v>65</v>
      </c>
      <c r="E13" s="31">
        <v>0</v>
      </c>
      <c r="F13" s="79">
        <v>0</v>
      </c>
      <c r="G13" s="31">
        <v>0</v>
      </c>
      <c r="H13" s="54">
        <v>20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30</v>
      </c>
      <c r="Q13" s="31">
        <v>4</v>
      </c>
      <c r="R13" s="31">
        <v>2.33</v>
      </c>
      <c r="S13" s="31">
        <v>2.67</v>
      </c>
      <c r="T13" s="31">
        <v>3</v>
      </c>
      <c r="U13" s="31">
        <v>2.67</v>
      </c>
      <c r="V13" s="31">
        <v>0</v>
      </c>
      <c r="W13" s="31">
        <v>0</v>
      </c>
      <c r="X13" s="31">
        <v>6</v>
      </c>
      <c r="Y13" s="15">
        <v>27</v>
      </c>
      <c r="Z13" s="31">
        <v>1</v>
      </c>
      <c r="AA13" s="31">
        <v>3</v>
      </c>
      <c r="AB13" s="31">
        <v>5.67</v>
      </c>
      <c r="AC13" s="5">
        <v>123.23</v>
      </c>
      <c r="AD13" s="31">
        <f t="shared" si="0"/>
        <v>111.95</v>
      </c>
      <c r="AE13" s="70"/>
    </row>
    <row r="14" spans="1:31" x14ac:dyDescent="0.2">
      <c r="A14" s="5">
        <v>14</v>
      </c>
      <c r="B14" s="5">
        <v>13</v>
      </c>
      <c r="C14" s="25" t="s">
        <v>12</v>
      </c>
      <c r="D14" s="6" t="s">
        <v>68</v>
      </c>
      <c r="E14" s="31">
        <v>0</v>
      </c>
      <c r="F14" s="79">
        <v>0</v>
      </c>
      <c r="G14" s="31">
        <v>0</v>
      </c>
      <c r="H14" s="31">
        <v>20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30</v>
      </c>
      <c r="Q14" s="31">
        <v>4</v>
      </c>
      <c r="R14" s="31">
        <v>2</v>
      </c>
      <c r="S14" s="31">
        <v>3.33</v>
      </c>
      <c r="T14" s="31">
        <v>3</v>
      </c>
      <c r="U14" s="31">
        <v>2</v>
      </c>
      <c r="V14" s="31">
        <v>0</v>
      </c>
      <c r="W14" s="31">
        <v>0</v>
      </c>
      <c r="X14" s="31">
        <v>5.33</v>
      </c>
      <c r="Y14" s="15">
        <v>30</v>
      </c>
      <c r="Z14" s="31">
        <v>0.33</v>
      </c>
      <c r="AA14" s="31">
        <v>0</v>
      </c>
      <c r="AB14" s="31">
        <v>5</v>
      </c>
      <c r="AC14" s="5">
        <v>115.32</v>
      </c>
      <c r="AD14" s="31">
        <f t="shared" si="0"/>
        <v>109.6</v>
      </c>
      <c r="AE14" s="70"/>
    </row>
    <row r="15" spans="1:31" x14ac:dyDescent="0.2">
      <c r="A15" s="5">
        <v>13</v>
      </c>
      <c r="B15" s="5">
        <v>14</v>
      </c>
      <c r="C15" s="25" t="s">
        <v>12</v>
      </c>
      <c r="D15" s="6" t="s">
        <v>67</v>
      </c>
      <c r="E15" s="31">
        <v>0</v>
      </c>
      <c r="F15" s="79">
        <v>0</v>
      </c>
      <c r="G15" s="31">
        <v>0</v>
      </c>
      <c r="H15" s="31">
        <v>20</v>
      </c>
      <c r="I15" s="31">
        <v>0</v>
      </c>
      <c r="J15" s="31">
        <v>4.53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30</v>
      </c>
      <c r="Q15" s="31">
        <v>4</v>
      </c>
      <c r="R15" s="31">
        <v>2</v>
      </c>
      <c r="S15" s="31">
        <v>3.33</v>
      </c>
      <c r="T15" s="31">
        <v>3</v>
      </c>
      <c r="U15" s="31">
        <v>2</v>
      </c>
      <c r="V15" s="31">
        <v>0</v>
      </c>
      <c r="W15" s="31">
        <v>0</v>
      </c>
      <c r="X15" s="31">
        <v>5.33</v>
      </c>
      <c r="Y15" s="15">
        <v>27</v>
      </c>
      <c r="Z15" s="31">
        <v>0.33</v>
      </c>
      <c r="AA15" s="31">
        <v>0</v>
      </c>
      <c r="AB15" s="31">
        <v>5</v>
      </c>
      <c r="AC15" s="5">
        <v>120.32</v>
      </c>
      <c r="AD15" s="31">
        <f t="shared" si="0"/>
        <v>106.52</v>
      </c>
      <c r="AE15" s="70"/>
    </row>
    <row r="16" spans="1:3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3:30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3:3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3:30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3:30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3:30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4"/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1"/>
      <c r="Z21" s="14"/>
      <c r="AA21" s="14"/>
      <c r="AB21" s="14"/>
      <c r="AC21" s="14"/>
      <c r="AD21" s="14"/>
    </row>
    <row r="22" spans="3:30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4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1"/>
      <c r="Z22" s="14"/>
      <c r="AA22" s="14"/>
      <c r="AB22" s="14"/>
      <c r="AC22" s="14"/>
      <c r="AD22" s="14"/>
    </row>
    <row r="23" spans="3:30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4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1"/>
      <c r="Z23" s="14"/>
      <c r="AA23" s="14"/>
      <c r="AB23" s="14"/>
      <c r="AC23" s="14"/>
      <c r="AD23" s="14"/>
    </row>
    <row r="24" spans="3:30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4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1"/>
      <c r="Z24" s="14"/>
      <c r="AA24" s="14"/>
      <c r="AB24" s="14"/>
      <c r="AC24" s="14"/>
      <c r="AD24" s="14"/>
    </row>
    <row r="25" spans="3:30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4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1"/>
      <c r="Z25" s="14"/>
      <c r="AA25" s="14"/>
      <c r="AB25" s="14"/>
      <c r="AC25" s="14"/>
      <c r="AD25" s="14"/>
    </row>
    <row r="26" spans="3:30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4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1"/>
      <c r="Z26" s="14"/>
      <c r="AA26" s="14"/>
      <c r="AB26" s="14"/>
      <c r="AC26" s="14"/>
      <c r="AD26" s="14"/>
    </row>
    <row r="27" spans="3:30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4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1"/>
      <c r="Z27" s="14"/>
      <c r="AA27" s="14"/>
      <c r="AB27" s="14"/>
      <c r="AC27" s="14"/>
      <c r="AD27" s="14"/>
    </row>
    <row r="28" spans="3:30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4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1"/>
      <c r="Z28" s="14"/>
      <c r="AA28" s="14"/>
      <c r="AB28" s="14"/>
      <c r="AC28" s="14"/>
      <c r="AD28" s="14"/>
    </row>
    <row r="29" spans="3:30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4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1"/>
      <c r="Z29" s="14"/>
      <c r="AA29" s="14"/>
      <c r="AB29" s="14"/>
      <c r="AC29" s="14"/>
      <c r="AD29" s="14"/>
    </row>
    <row r="30" spans="3:30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4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1"/>
      <c r="Z30" s="14"/>
      <c r="AA30" s="14"/>
      <c r="AB30" s="14"/>
      <c r="AC30" s="14"/>
      <c r="AD30" s="14"/>
    </row>
    <row r="31" spans="3:30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4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1"/>
      <c r="Z31" s="14"/>
      <c r="AA31" s="14"/>
      <c r="AB31" s="14"/>
      <c r="AC31" s="14"/>
      <c r="AD31" s="14"/>
    </row>
    <row r="32" spans="3:30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4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1"/>
      <c r="Z32" s="14"/>
      <c r="AA32" s="14"/>
      <c r="AB32" s="14"/>
      <c r="AC32" s="14"/>
      <c r="AD32" s="14"/>
    </row>
    <row r="33" spans="3:30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4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1"/>
      <c r="Z33" s="14"/>
      <c r="AA33" s="14"/>
      <c r="AB33" s="14"/>
      <c r="AC33" s="14"/>
      <c r="AD33" s="14"/>
    </row>
    <row r="34" spans="3:30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4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1"/>
      <c r="Z34" s="14"/>
      <c r="AA34" s="14"/>
      <c r="AB34" s="14"/>
      <c r="AC34" s="14"/>
      <c r="AD34" s="14"/>
    </row>
    <row r="35" spans="3:30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4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1"/>
      <c r="Z35" s="14"/>
      <c r="AA35" s="14"/>
      <c r="AB35" s="14"/>
      <c r="AC35" s="14"/>
      <c r="AD35" s="14"/>
    </row>
    <row r="36" spans="3:30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4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1"/>
      <c r="Z36" s="14"/>
      <c r="AA36" s="14"/>
      <c r="AB36" s="14"/>
      <c r="AC36" s="14"/>
      <c r="AD36" s="14"/>
    </row>
    <row r="37" spans="3:30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4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1"/>
      <c r="Z37" s="14"/>
      <c r="AA37" s="14"/>
      <c r="AB37" s="14"/>
      <c r="AC37" s="14"/>
      <c r="AD37" s="14"/>
    </row>
    <row r="38" spans="3:30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4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1"/>
      <c r="Z38" s="14"/>
      <c r="AA38" s="14"/>
      <c r="AB38" s="14"/>
      <c r="AC38" s="14"/>
      <c r="AD38" s="14"/>
    </row>
    <row r="39" spans="3:30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4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1"/>
      <c r="Z39" s="14"/>
      <c r="AA39" s="14"/>
      <c r="AB39" s="14"/>
      <c r="AC39" s="14"/>
      <c r="AD39" s="14"/>
    </row>
    <row r="40" spans="3:30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4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1"/>
      <c r="Z40" s="14"/>
      <c r="AA40" s="14"/>
      <c r="AB40" s="14"/>
      <c r="AC40" s="14"/>
      <c r="AD40" s="14"/>
    </row>
    <row r="41" spans="3:30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4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1"/>
      <c r="Z41" s="14"/>
      <c r="AA41" s="14"/>
      <c r="AB41" s="14"/>
      <c r="AC41" s="14"/>
      <c r="AD41" s="14"/>
    </row>
    <row r="42" spans="3:30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4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1"/>
      <c r="Z42" s="14"/>
      <c r="AA42" s="14"/>
      <c r="AB42" s="14"/>
      <c r="AC42" s="14"/>
      <c r="AD42" s="14"/>
    </row>
    <row r="43" spans="3:30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4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1"/>
      <c r="Z43" s="14"/>
      <c r="AA43" s="14"/>
      <c r="AB43" s="14"/>
      <c r="AC43" s="14"/>
      <c r="AD43" s="14"/>
    </row>
    <row r="44" spans="3:30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4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1"/>
      <c r="Z44" s="14"/>
      <c r="AA44" s="14"/>
      <c r="AB44" s="14"/>
      <c r="AC44" s="14"/>
      <c r="AD44" s="14"/>
    </row>
    <row r="45" spans="3:30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4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1"/>
      <c r="Z45" s="14"/>
      <c r="AA45" s="14"/>
      <c r="AB45" s="14"/>
      <c r="AC45" s="14"/>
      <c r="AD45" s="14"/>
    </row>
    <row r="46" spans="3:30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1"/>
      <c r="Z46" s="14"/>
      <c r="AA46" s="14"/>
      <c r="AB46" s="14"/>
      <c r="AC46" s="14"/>
      <c r="AD46" s="14"/>
    </row>
    <row r="47" spans="3:30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4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1"/>
      <c r="Z47" s="14"/>
      <c r="AA47" s="14"/>
      <c r="AB47" s="14"/>
      <c r="AC47" s="14"/>
      <c r="AD47" s="14"/>
    </row>
    <row r="48" spans="3:30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4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1"/>
      <c r="Z48" s="14"/>
      <c r="AA48" s="14"/>
      <c r="AB48" s="14"/>
      <c r="AC48" s="14"/>
      <c r="AD48" s="14"/>
    </row>
    <row r="49" spans="3:30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4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1"/>
      <c r="Z49" s="14"/>
      <c r="AA49" s="14"/>
      <c r="AB49" s="14"/>
      <c r="AC49" s="14"/>
      <c r="AD49" s="14"/>
    </row>
    <row r="50" spans="3:30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4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1"/>
      <c r="Z50" s="14"/>
      <c r="AA50" s="14"/>
      <c r="AB50" s="14"/>
      <c r="AC50" s="14"/>
      <c r="AD50" s="14"/>
    </row>
    <row r="51" spans="3:30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4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1"/>
      <c r="Z51" s="14"/>
      <c r="AA51" s="14"/>
      <c r="AB51" s="14"/>
      <c r="AC51" s="14"/>
      <c r="AD51" s="14"/>
    </row>
    <row r="52" spans="3:30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4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1"/>
      <c r="Z52" s="14"/>
      <c r="AA52" s="14"/>
      <c r="AB52" s="14"/>
      <c r="AC52" s="14"/>
      <c r="AD52" s="14"/>
    </row>
    <row r="53" spans="3:30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4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1"/>
      <c r="Z53" s="14"/>
      <c r="AA53" s="14"/>
      <c r="AB53" s="14"/>
      <c r="AC53" s="14"/>
      <c r="AD53" s="14"/>
    </row>
    <row r="54" spans="3:30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4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1"/>
      <c r="Z54" s="14"/>
      <c r="AA54" s="14"/>
      <c r="AB54" s="14"/>
      <c r="AC54" s="14"/>
      <c r="AD54" s="14"/>
    </row>
    <row r="55" spans="3:30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4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1"/>
      <c r="Z55" s="14"/>
      <c r="AA55" s="14"/>
      <c r="AB55" s="14"/>
      <c r="AC55" s="14"/>
      <c r="AD55" s="14"/>
    </row>
    <row r="56" spans="3:30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4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1"/>
      <c r="Z56" s="14"/>
      <c r="AA56" s="14"/>
      <c r="AB56" s="14"/>
      <c r="AC56" s="14"/>
      <c r="AD56" s="14"/>
    </row>
    <row r="57" spans="3:30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4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1"/>
      <c r="Z57" s="14"/>
      <c r="AA57" s="14"/>
      <c r="AB57" s="14"/>
      <c r="AC57" s="14"/>
      <c r="AD57" s="14"/>
    </row>
    <row r="58" spans="3:30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4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1"/>
      <c r="Z58" s="14"/>
      <c r="AA58" s="14"/>
      <c r="AB58" s="14"/>
      <c r="AC58" s="14"/>
      <c r="AD58" s="14"/>
    </row>
    <row r="59" spans="3:30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4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1"/>
      <c r="Z59" s="14"/>
      <c r="AA59" s="14"/>
      <c r="AB59" s="14"/>
      <c r="AC59" s="14"/>
      <c r="AD59" s="14"/>
    </row>
    <row r="60" spans="3:30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4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1"/>
      <c r="Z60" s="14"/>
      <c r="AA60" s="14"/>
      <c r="AB60" s="14"/>
      <c r="AC60" s="14"/>
      <c r="AD60" s="14"/>
    </row>
    <row r="61" spans="3:30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4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1"/>
      <c r="Z61" s="14"/>
      <c r="AA61" s="14"/>
      <c r="AB61" s="14"/>
      <c r="AC61" s="14"/>
      <c r="AD61" s="14"/>
    </row>
    <row r="62" spans="3:30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4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1"/>
      <c r="Z62" s="14"/>
      <c r="AA62" s="14"/>
      <c r="AB62" s="14"/>
      <c r="AC62" s="14"/>
      <c r="AD62" s="14"/>
    </row>
    <row r="63" spans="3:30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4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1"/>
      <c r="Z63" s="14"/>
      <c r="AA63" s="14"/>
      <c r="AB63" s="14"/>
      <c r="AC63" s="14"/>
      <c r="AD63" s="14"/>
    </row>
    <row r="64" spans="3:30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4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1"/>
      <c r="Z64" s="14"/>
      <c r="AA64" s="14"/>
      <c r="AB64" s="14"/>
      <c r="AC64" s="14"/>
      <c r="AD64" s="14"/>
    </row>
    <row r="65" spans="3:30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4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1"/>
      <c r="Z65" s="14"/>
      <c r="AA65" s="14"/>
      <c r="AB65" s="14"/>
      <c r="AC65" s="14"/>
      <c r="AD65" s="14"/>
    </row>
    <row r="66" spans="3:30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4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1"/>
      <c r="Z66" s="14"/>
      <c r="AA66" s="14"/>
      <c r="AB66" s="14"/>
      <c r="AC66" s="14"/>
      <c r="AD66" s="14"/>
    </row>
    <row r="67" spans="3:30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4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1"/>
      <c r="Z67" s="14"/>
      <c r="AA67" s="14"/>
      <c r="AB67" s="14"/>
      <c r="AC67" s="14"/>
      <c r="AD67" s="14"/>
    </row>
    <row r="68" spans="3:30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4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1"/>
      <c r="Z68" s="14"/>
      <c r="AA68" s="14"/>
      <c r="AB68" s="14"/>
      <c r="AC68" s="14"/>
      <c r="AD68" s="14"/>
    </row>
    <row r="69" spans="3:30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4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1"/>
      <c r="Z69" s="14"/>
      <c r="AA69" s="14"/>
      <c r="AB69" s="14"/>
      <c r="AC69" s="14"/>
      <c r="AD69" s="14"/>
    </row>
    <row r="70" spans="3:30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4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1"/>
      <c r="Z70" s="14"/>
      <c r="AA70" s="14"/>
      <c r="AB70" s="14"/>
      <c r="AC70" s="14"/>
      <c r="AD70" s="14"/>
    </row>
    <row r="71" spans="3:30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4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1"/>
      <c r="Z71" s="14"/>
      <c r="AA71" s="14"/>
      <c r="AB71" s="14"/>
      <c r="AC71" s="14"/>
      <c r="AD71" s="14"/>
    </row>
    <row r="72" spans="3:30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4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1"/>
      <c r="Z72" s="14"/>
      <c r="AA72" s="14"/>
      <c r="AB72" s="14"/>
      <c r="AC72" s="14"/>
      <c r="AD72" s="14"/>
    </row>
    <row r="73" spans="3:30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4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1"/>
      <c r="Z73" s="14"/>
      <c r="AA73" s="14"/>
      <c r="AB73" s="14"/>
      <c r="AC73" s="14"/>
      <c r="AD73" s="14"/>
    </row>
    <row r="74" spans="3:30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4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1"/>
      <c r="Z74" s="14"/>
      <c r="AA74" s="14"/>
      <c r="AB74" s="14"/>
      <c r="AC74" s="14"/>
      <c r="AD74" s="14"/>
    </row>
    <row r="75" spans="3:30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4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1"/>
      <c r="Z75" s="14"/>
      <c r="AA75" s="14"/>
      <c r="AB75" s="14"/>
      <c r="AC75" s="14"/>
      <c r="AD75" s="14"/>
    </row>
    <row r="76" spans="3:30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4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1"/>
      <c r="Z76" s="14"/>
      <c r="AA76" s="14"/>
      <c r="AB76" s="14"/>
      <c r="AC76" s="14"/>
      <c r="AD76" s="14"/>
    </row>
    <row r="77" spans="3:30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4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1"/>
      <c r="Z77" s="14"/>
      <c r="AA77" s="14"/>
      <c r="AB77" s="14"/>
      <c r="AC77" s="14"/>
      <c r="AD77" s="14"/>
    </row>
    <row r="78" spans="3:30" x14ac:dyDescent="0.2">
      <c r="Y78" s="11"/>
    </row>
    <row r="79" spans="3:30" x14ac:dyDescent="0.2">
      <c r="Y79" s="11"/>
    </row>
    <row r="80" spans="3:30" x14ac:dyDescent="0.2">
      <c r="Y80" s="11"/>
    </row>
    <row r="81" spans="25:25" x14ac:dyDescent="0.2">
      <c r="Y81" s="11"/>
    </row>
    <row r="82" spans="25:25" x14ac:dyDescent="0.2">
      <c r="Y82" s="11"/>
    </row>
    <row r="83" spans="25:25" x14ac:dyDescent="0.2">
      <c r="Y83" s="11"/>
    </row>
    <row r="84" spans="25:25" x14ac:dyDescent="0.2">
      <c r="Y84" s="11"/>
    </row>
    <row r="85" spans="25:25" x14ac:dyDescent="0.2">
      <c r="Y85" s="11"/>
    </row>
    <row r="86" spans="25:25" x14ac:dyDescent="0.2">
      <c r="Y86" s="11"/>
    </row>
    <row r="87" spans="25:25" x14ac:dyDescent="0.2">
      <c r="Y87" s="11"/>
    </row>
    <row r="88" spans="25:25" x14ac:dyDescent="0.2">
      <c r="Y88" s="11"/>
    </row>
    <row r="89" spans="25:25" x14ac:dyDescent="0.2">
      <c r="Y89" s="11"/>
    </row>
    <row r="90" spans="25:25" x14ac:dyDescent="0.2">
      <c r="Y90" s="11"/>
    </row>
    <row r="91" spans="25:25" x14ac:dyDescent="0.2">
      <c r="Y91" s="11"/>
    </row>
    <row r="92" spans="25:25" x14ac:dyDescent="0.2">
      <c r="Y92" s="11"/>
    </row>
    <row r="93" spans="25:25" x14ac:dyDescent="0.2">
      <c r="Y93" s="11"/>
    </row>
    <row r="94" spans="25:25" x14ac:dyDescent="0.2">
      <c r="Y94" s="11"/>
    </row>
    <row r="95" spans="25:25" x14ac:dyDescent="0.2">
      <c r="Y95" s="11"/>
    </row>
    <row r="96" spans="25:25" x14ac:dyDescent="0.2">
      <c r="Y96" s="11"/>
    </row>
    <row r="97" spans="25:25" x14ac:dyDescent="0.2">
      <c r="Y97" s="11"/>
    </row>
    <row r="98" spans="25:25" x14ac:dyDescent="0.2">
      <c r="Y98" s="11"/>
    </row>
    <row r="99" spans="25:25" x14ac:dyDescent="0.2">
      <c r="Y99" s="11"/>
    </row>
    <row r="100" spans="25:25" x14ac:dyDescent="0.2">
      <c r="Y100" s="11"/>
    </row>
    <row r="101" spans="25:25" x14ac:dyDescent="0.2">
      <c r="Y101" s="11"/>
    </row>
    <row r="102" spans="25:25" x14ac:dyDescent="0.2">
      <c r="Y102" s="11"/>
    </row>
    <row r="103" spans="25:25" x14ac:dyDescent="0.2">
      <c r="Y103" s="11"/>
    </row>
    <row r="104" spans="25:25" x14ac:dyDescent="0.2">
      <c r="Y104" s="11"/>
    </row>
    <row r="105" spans="25:25" x14ac:dyDescent="0.2">
      <c r="Y105" s="11"/>
    </row>
    <row r="106" spans="25:25" x14ac:dyDescent="0.2">
      <c r="Y106" s="11"/>
    </row>
    <row r="107" spans="25:25" x14ac:dyDescent="0.2">
      <c r="Y107" s="11"/>
    </row>
    <row r="108" spans="25:25" x14ac:dyDescent="0.2">
      <c r="Y108" s="11"/>
    </row>
    <row r="109" spans="25:25" x14ac:dyDescent="0.2">
      <c r="Y109" s="11"/>
    </row>
    <row r="110" spans="25:25" x14ac:dyDescent="0.2">
      <c r="Y110" s="11"/>
    </row>
    <row r="111" spans="25:25" x14ac:dyDescent="0.2">
      <c r="Y111" s="11"/>
    </row>
    <row r="112" spans="25:25" x14ac:dyDescent="0.2">
      <c r="Y112" s="11"/>
    </row>
    <row r="113" spans="25:25" x14ac:dyDescent="0.2">
      <c r="Y113" s="11"/>
    </row>
    <row r="114" spans="25:25" x14ac:dyDescent="0.2">
      <c r="Y114" s="11"/>
    </row>
    <row r="115" spans="25:25" x14ac:dyDescent="0.2">
      <c r="Y115" s="11"/>
    </row>
    <row r="116" spans="25:25" x14ac:dyDescent="0.2">
      <c r="Y116" s="11"/>
    </row>
    <row r="117" spans="25:25" x14ac:dyDescent="0.2">
      <c r="Y117" s="11"/>
    </row>
  </sheetData>
  <autoFilter ref="A1:AD15" xr:uid="{00000000-0001-0000-0100-000000000000}">
    <sortState xmlns:xlrd2="http://schemas.microsoft.com/office/spreadsheetml/2017/richdata2" ref="A2:AD15">
      <sortCondition ref="B1:B15"/>
    </sortState>
  </autoFilter>
  <conditionalFormatting sqref="F1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:F1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1048576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0" priority="10" operator="equal">
      <formula>15</formula>
    </cfRule>
  </conditionalFormatting>
  <conditionalFormatting sqref="N1:N1048576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048576">
    <cfRule type="cellIs" dxfId="9" priority="5" operator="between">
      <formula>49.9</formula>
      <formula>70</formula>
    </cfRule>
  </conditionalFormatting>
  <conditionalFormatting sqref="Y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:Y1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8:Y1048576 Y1:Y1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86" fitToHeight="0" orientation="landscape" r:id="rId1"/>
  <headerFooter>
    <oddHeader>&amp;LAppendix A – Scoring Scenarios &amp;CAll proposed changes&amp;RScenario 3</oddHeader>
    <oddFooter>&amp;L&amp;"Arial,Bold"&amp;8Date: 3/27/2026&amp;C&amp;"Arial,Bold"&amp;8School Construction Grant Fund&amp;R&amp;"Arial,Bold"&amp;8Page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105"/>
  <sheetViews>
    <sheetView zoomScaleNormal="100" zoomScaleSheetLayoutView="6" workbookViewId="0"/>
  </sheetViews>
  <sheetFormatPr defaultColWidth="9.140625" defaultRowHeight="12.75" x14ac:dyDescent="0.2"/>
  <cols>
    <col min="1" max="1" width="5.7109375" style="16" customWidth="1"/>
    <col min="2" max="2" width="16.42578125" style="16" customWidth="1"/>
    <col min="3" max="3" width="36.7109375" style="16" customWidth="1"/>
    <col min="4" max="4" width="19.140625" style="16" customWidth="1"/>
    <col min="5" max="5" width="14.85546875" style="16" customWidth="1"/>
    <col min="6" max="6" width="13.140625" style="16" customWidth="1"/>
    <col min="7" max="7" width="15.140625" style="16" customWidth="1"/>
    <col min="8" max="8" width="11.7109375" style="16" customWidth="1"/>
    <col min="9" max="9" width="15.42578125" style="16" customWidth="1"/>
    <col min="10" max="10" width="13.7109375" style="16" customWidth="1"/>
    <col min="11" max="11" width="9.140625" style="16"/>
    <col min="12" max="12" width="10.7109375" style="16" bestFit="1" customWidth="1"/>
    <col min="13" max="13" width="12.85546875" style="16" bestFit="1" customWidth="1"/>
    <col min="14" max="16384" width="9.140625" style="16"/>
  </cols>
  <sheetData>
    <row r="1" spans="1:24" ht="34.5" thickBot="1" x14ac:dyDescent="0.25">
      <c r="A1" s="7" t="s">
        <v>169</v>
      </c>
      <c r="B1" s="8" t="s">
        <v>0</v>
      </c>
      <c r="C1" s="8" t="s">
        <v>1</v>
      </c>
      <c r="D1" s="8" t="s">
        <v>7</v>
      </c>
      <c r="E1" s="8" t="s">
        <v>6</v>
      </c>
      <c r="F1" s="8" t="s">
        <v>9</v>
      </c>
      <c r="G1" s="8" t="s">
        <v>5</v>
      </c>
      <c r="H1" s="8" t="s">
        <v>8</v>
      </c>
      <c r="I1" s="8" t="s">
        <v>4</v>
      </c>
      <c r="J1" s="8" t="s">
        <v>3</v>
      </c>
    </row>
    <row r="2" spans="1:24" ht="24" x14ac:dyDescent="0.2">
      <c r="A2" s="17">
        <v>1</v>
      </c>
      <c r="B2" s="18" t="s">
        <v>115</v>
      </c>
      <c r="C2" s="18" t="s">
        <v>116</v>
      </c>
      <c r="D2" s="19">
        <v>578579</v>
      </c>
      <c r="E2" s="19">
        <v>13978755</v>
      </c>
      <c r="F2" s="19">
        <v>13400176</v>
      </c>
      <c r="G2" s="19">
        <v>578579</v>
      </c>
      <c r="H2" s="19">
        <v>115716</v>
      </c>
      <c r="I2" s="19">
        <v>462863</v>
      </c>
      <c r="J2" s="19">
        <v>462863</v>
      </c>
    </row>
    <row r="3" spans="1:24" ht="24" x14ac:dyDescent="0.2">
      <c r="A3" s="17">
        <v>2</v>
      </c>
      <c r="B3" s="18" t="s">
        <v>117</v>
      </c>
      <c r="C3" s="18" t="s">
        <v>118</v>
      </c>
      <c r="D3" s="19">
        <v>36533012</v>
      </c>
      <c r="E3" s="19">
        <v>36533012</v>
      </c>
      <c r="F3" s="19">
        <v>0</v>
      </c>
      <c r="G3" s="19">
        <v>36533012</v>
      </c>
      <c r="H3" s="19">
        <v>1826651</v>
      </c>
      <c r="I3" s="19">
        <v>34706361</v>
      </c>
      <c r="J3" s="19">
        <v>35169224</v>
      </c>
    </row>
    <row r="4" spans="1:24" ht="24" x14ac:dyDescent="0.2">
      <c r="A4" s="17">
        <v>3</v>
      </c>
      <c r="B4" s="18" t="s">
        <v>19</v>
      </c>
      <c r="C4" s="18" t="s">
        <v>119</v>
      </c>
      <c r="D4" s="19">
        <v>337828</v>
      </c>
      <c r="E4" s="19">
        <v>7149224</v>
      </c>
      <c r="F4" s="19">
        <v>6811396</v>
      </c>
      <c r="G4" s="19">
        <v>337828</v>
      </c>
      <c r="H4" s="19">
        <v>118240</v>
      </c>
      <c r="I4" s="19">
        <v>219588</v>
      </c>
      <c r="J4" s="19">
        <v>35388812</v>
      </c>
    </row>
    <row r="5" spans="1:24" x14ac:dyDescent="0.2">
      <c r="A5" s="17">
        <v>4</v>
      </c>
      <c r="B5" s="18" t="s">
        <v>13</v>
      </c>
      <c r="C5" s="18" t="s">
        <v>52</v>
      </c>
      <c r="D5" s="19">
        <v>1152256</v>
      </c>
      <c r="E5" s="19">
        <v>1152256</v>
      </c>
      <c r="F5" s="19">
        <v>0</v>
      </c>
      <c r="G5" s="19">
        <v>1152256</v>
      </c>
      <c r="H5" s="19">
        <v>230451</v>
      </c>
      <c r="I5" s="19">
        <v>921805</v>
      </c>
      <c r="J5" s="19">
        <v>36310617</v>
      </c>
    </row>
    <row r="6" spans="1:24" ht="24" x14ac:dyDescent="0.2">
      <c r="A6" s="17">
        <v>5</v>
      </c>
      <c r="B6" s="18" t="s">
        <v>82</v>
      </c>
      <c r="C6" s="18" t="s">
        <v>83</v>
      </c>
      <c r="D6" s="19">
        <v>5230948</v>
      </c>
      <c r="E6" s="19">
        <v>19257859</v>
      </c>
      <c r="F6" s="19">
        <v>11959552</v>
      </c>
      <c r="G6" s="19">
        <v>7298307</v>
      </c>
      <c r="H6" s="19">
        <v>145966</v>
      </c>
      <c r="I6" s="19">
        <v>7152341</v>
      </c>
      <c r="J6" s="19">
        <v>43462958</v>
      </c>
    </row>
    <row r="7" spans="1:24" x14ac:dyDescent="0.2">
      <c r="A7" s="17">
        <v>6</v>
      </c>
      <c r="B7" s="18" t="s">
        <v>12</v>
      </c>
      <c r="C7" s="18" t="s">
        <v>88</v>
      </c>
      <c r="D7" s="19">
        <v>9097603</v>
      </c>
      <c r="E7" s="19">
        <v>9097603</v>
      </c>
      <c r="F7" s="19">
        <v>0</v>
      </c>
      <c r="G7" s="19">
        <v>9097603</v>
      </c>
      <c r="H7" s="19">
        <v>3184161</v>
      </c>
      <c r="I7" s="19">
        <v>5913442</v>
      </c>
      <c r="J7" s="19">
        <v>49376400</v>
      </c>
    </row>
    <row r="8" spans="1:24" ht="24" x14ac:dyDescent="0.2">
      <c r="A8" s="17">
        <v>7</v>
      </c>
      <c r="B8" s="18" t="s">
        <v>12</v>
      </c>
      <c r="C8" s="18" t="s">
        <v>48</v>
      </c>
      <c r="D8" s="19">
        <v>5462781</v>
      </c>
      <c r="E8" s="19">
        <v>5462781</v>
      </c>
      <c r="F8" s="19">
        <v>0</v>
      </c>
      <c r="G8" s="19">
        <v>5462781</v>
      </c>
      <c r="H8" s="19">
        <v>1911973</v>
      </c>
      <c r="I8" s="19">
        <v>3550808</v>
      </c>
      <c r="J8" s="19">
        <v>52927208</v>
      </c>
    </row>
    <row r="9" spans="1:24" ht="24" x14ac:dyDescent="0.2">
      <c r="A9" s="17">
        <v>8</v>
      </c>
      <c r="B9" s="18" t="s">
        <v>18</v>
      </c>
      <c r="C9" s="18" t="s">
        <v>75</v>
      </c>
      <c r="D9" s="19">
        <v>12799814</v>
      </c>
      <c r="E9" s="19">
        <v>12799814</v>
      </c>
      <c r="F9" s="19">
        <v>0</v>
      </c>
      <c r="G9" s="19">
        <v>12799814</v>
      </c>
      <c r="H9" s="19">
        <v>4479935</v>
      </c>
      <c r="I9" s="19">
        <v>8319879</v>
      </c>
      <c r="J9" s="19">
        <v>61247087</v>
      </c>
    </row>
    <row r="10" spans="1:24" ht="24" x14ac:dyDescent="0.2">
      <c r="A10" s="17">
        <v>9</v>
      </c>
      <c r="B10" s="18" t="s">
        <v>85</v>
      </c>
      <c r="C10" s="18" t="s">
        <v>86</v>
      </c>
      <c r="D10" s="19">
        <v>4645081</v>
      </c>
      <c r="E10" s="19">
        <v>4645081</v>
      </c>
      <c r="F10" s="19">
        <v>0</v>
      </c>
      <c r="G10" s="19">
        <v>4645081</v>
      </c>
      <c r="H10" s="19">
        <v>1393524</v>
      </c>
      <c r="I10" s="19">
        <v>3251557</v>
      </c>
      <c r="J10" s="19">
        <v>64498644</v>
      </c>
    </row>
    <row r="11" spans="1:24" ht="24" x14ac:dyDescent="0.2">
      <c r="A11" s="17">
        <v>10</v>
      </c>
      <c r="B11" s="18" t="s">
        <v>35</v>
      </c>
      <c r="C11" s="18" t="s">
        <v>58</v>
      </c>
      <c r="D11" s="19">
        <v>356760</v>
      </c>
      <c r="E11" s="19">
        <v>356760</v>
      </c>
      <c r="F11" s="19">
        <v>0</v>
      </c>
      <c r="G11" s="19">
        <v>356760</v>
      </c>
      <c r="H11" s="19">
        <v>124866</v>
      </c>
      <c r="I11" s="19">
        <v>231894</v>
      </c>
      <c r="J11" s="19">
        <v>64730538</v>
      </c>
    </row>
    <row r="12" spans="1:24" x14ac:dyDescent="0.2">
      <c r="A12" s="17">
        <v>11</v>
      </c>
      <c r="B12" s="18" t="s">
        <v>12</v>
      </c>
      <c r="C12" s="18" t="s">
        <v>72</v>
      </c>
      <c r="D12" s="19">
        <v>575376</v>
      </c>
      <c r="E12" s="19">
        <v>575376</v>
      </c>
      <c r="F12" s="19">
        <v>0</v>
      </c>
      <c r="G12" s="19">
        <v>575376</v>
      </c>
      <c r="H12" s="19">
        <v>201382</v>
      </c>
      <c r="I12" s="19">
        <v>373994</v>
      </c>
      <c r="J12" s="19">
        <v>65104532</v>
      </c>
    </row>
    <row r="13" spans="1:24" ht="24" x14ac:dyDescent="0.2">
      <c r="A13" s="17">
        <v>12</v>
      </c>
      <c r="B13" s="18" t="s">
        <v>16</v>
      </c>
      <c r="C13" s="18" t="s">
        <v>87</v>
      </c>
      <c r="D13" s="19">
        <v>629975</v>
      </c>
      <c r="E13" s="19">
        <v>629975</v>
      </c>
      <c r="F13" s="19">
        <v>0</v>
      </c>
      <c r="G13" s="19">
        <v>629975</v>
      </c>
      <c r="H13" s="19">
        <v>220491</v>
      </c>
      <c r="I13" s="19">
        <v>409484</v>
      </c>
      <c r="J13" s="19">
        <v>65514016</v>
      </c>
      <c r="X13" s="16" t="s">
        <v>212</v>
      </c>
    </row>
    <row r="14" spans="1:24" x14ac:dyDescent="0.2">
      <c r="A14" s="17">
        <v>13</v>
      </c>
      <c r="B14" s="18" t="s">
        <v>45</v>
      </c>
      <c r="C14" s="18" t="s">
        <v>46</v>
      </c>
      <c r="D14" s="19">
        <v>255324</v>
      </c>
      <c r="E14" s="19">
        <v>255324</v>
      </c>
      <c r="F14" s="19">
        <v>0</v>
      </c>
      <c r="G14" s="19">
        <v>255324</v>
      </c>
      <c r="H14" s="19">
        <v>12766</v>
      </c>
      <c r="I14" s="19">
        <v>242558</v>
      </c>
      <c r="J14" s="19">
        <v>65756574</v>
      </c>
    </row>
    <row r="15" spans="1:24" x14ac:dyDescent="0.2">
      <c r="A15" s="17">
        <v>14</v>
      </c>
      <c r="B15" s="18" t="s">
        <v>12</v>
      </c>
      <c r="C15" s="18" t="s">
        <v>21</v>
      </c>
      <c r="D15" s="19">
        <v>6403930</v>
      </c>
      <c r="E15" s="19">
        <v>6403930</v>
      </c>
      <c r="F15" s="19">
        <v>0</v>
      </c>
      <c r="G15" s="19">
        <v>6403930</v>
      </c>
      <c r="H15" s="19">
        <v>2241375</v>
      </c>
      <c r="I15" s="19">
        <v>4162555</v>
      </c>
      <c r="J15" s="19">
        <v>69919129</v>
      </c>
    </row>
    <row r="16" spans="1:24" ht="24" x14ac:dyDescent="0.2">
      <c r="A16" s="17">
        <v>15</v>
      </c>
      <c r="B16" s="18" t="s">
        <v>18</v>
      </c>
      <c r="C16" s="18" t="s">
        <v>42</v>
      </c>
      <c r="D16" s="19">
        <v>9518999</v>
      </c>
      <c r="E16" s="19">
        <v>7872633</v>
      </c>
      <c r="F16" s="19">
        <v>0</v>
      </c>
      <c r="G16" s="19">
        <v>7872633</v>
      </c>
      <c r="H16" s="19">
        <v>2755422</v>
      </c>
      <c r="I16" s="19">
        <v>5117211</v>
      </c>
      <c r="J16" s="19">
        <v>75036340</v>
      </c>
    </row>
    <row r="17" spans="1:10" ht="24" x14ac:dyDescent="0.2">
      <c r="A17" s="17">
        <v>16</v>
      </c>
      <c r="B17" s="18" t="s">
        <v>89</v>
      </c>
      <c r="C17" s="18" t="s">
        <v>90</v>
      </c>
      <c r="D17" s="19">
        <v>10290872</v>
      </c>
      <c r="E17" s="19">
        <v>10290872</v>
      </c>
      <c r="F17" s="19">
        <v>0</v>
      </c>
      <c r="G17" s="19">
        <v>10290872</v>
      </c>
      <c r="H17" s="19">
        <v>3601805</v>
      </c>
      <c r="I17" s="19">
        <v>6689067</v>
      </c>
      <c r="J17" s="19">
        <v>81725407</v>
      </c>
    </row>
    <row r="18" spans="1:10" x14ac:dyDescent="0.2">
      <c r="A18" s="17">
        <v>17</v>
      </c>
      <c r="B18" s="18" t="s">
        <v>13</v>
      </c>
      <c r="C18" s="18" t="s">
        <v>49</v>
      </c>
      <c r="D18" s="19">
        <v>1656076</v>
      </c>
      <c r="E18" s="19">
        <v>1656076</v>
      </c>
      <c r="F18" s="19">
        <v>0</v>
      </c>
      <c r="G18" s="19">
        <v>1656076</v>
      </c>
      <c r="H18" s="19">
        <v>331215</v>
      </c>
      <c r="I18" s="19">
        <v>1324861</v>
      </c>
      <c r="J18" s="19">
        <v>83050268</v>
      </c>
    </row>
    <row r="19" spans="1:10" x14ac:dyDescent="0.2">
      <c r="A19" s="17">
        <v>18</v>
      </c>
      <c r="B19" s="18" t="s">
        <v>70</v>
      </c>
      <c r="C19" s="18" t="s">
        <v>71</v>
      </c>
      <c r="D19" s="19">
        <v>40947693</v>
      </c>
      <c r="E19" s="19">
        <v>13459533</v>
      </c>
      <c r="F19" s="19">
        <v>0</v>
      </c>
      <c r="G19" s="19">
        <v>13459533</v>
      </c>
      <c r="H19" s="19">
        <v>269191</v>
      </c>
      <c r="I19" s="19">
        <v>13190342</v>
      </c>
      <c r="J19" s="19">
        <v>96240610</v>
      </c>
    </row>
    <row r="20" spans="1:10" ht="24" x14ac:dyDescent="0.2">
      <c r="A20" s="17">
        <v>19</v>
      </c>
      <c r="B20" s="18" t="s">
        <v>15</v>
      </c>
      <c r="C20" s="18" t="s">
        <v>47</v>
      </c>
      <c r="D20" s="19">
        <v>1809501</v>
      </c>
      <c r="E20" s="19">
        <v>1809501</v>
      </c>
      <c r="F20" s="19">
        <v>0</v>
      </c>
      <c r="G20" s="19">
        <v>1809501</v>
      </c>
      <c r="H20" s="19">
        <v>36190</v>
      </c>
      <c r="I20" s="19">
        <v>1773311</v>
      </c>
      <c r="J20" s="19">
        <v>98013921</v>
      </c>
    </row>
    <row r="21" spans="1:10" ht="24" x14ac:dyDescent="0.2">
      <c r="A21" s="17">
        <v>20</v>
      </c>
      <c r="B21" s="18" t="s">
        <v>19</v>
      </c>
      <c r="C21" s="18" t="s">
        <v>120</v>
      </c>
      <c r="D21" s="19">
        <v>590748</v>
      </c>
      <c r="E21" s="19">
        <v>590748</v>
      </c>
      <c r="F21" s="19">
        <v>0</v>
      </c>
      <c r="G21" s="19">
        <v>590748</v>
      </c>
      <c r="H21" s="19">
        <v>206762</v>
      </c>
      <c r="I21" s="19">
        <v>383986</v>
      </c>
      <c r="J21" s="19">
        <v>98397907</v>
      </c>
    </row>
    <row r="22" spans="1:10" ht="24" x14ac:dyDescent="0.2">
      <c r="A22" s="17">
        <v>21</v>
      </c>
      <c r="B22" s="18" t="s">
        <v>27</v>
      </c>
      <c r="C22" s="18" t="s">
        <v>91</v>
      </c>
      <c r="D22" s="19">
        <v>1727116</v>
      </c>
      <c r="E22" s="19">
        <v>1727116</v>
      </c>
      <c r="F22" s="19">
        <v>0</v>
      </c>
      <c r="G22" s="19">
        <v>1727116</v>
      </c>
      <c r="H22" s="19">
        <v>34542</v>
      </c>
      <c r="I22" s="19">
        <v>1692574</v>
      </c>
      <c r="J22" s="19">
        <v>100090481</v>
      </c>
    </row>
    <row r="23" spans="1:10" ht="24" x14ac:dyDescent="0.2">
      <c r="A23" s="17">
        <v>22</v>
      </c>
      <c r="B23" s="18" t="s">
        <v>69</v>
      </c>
      <c r="C23" s="18" t="s">
        <v>121</v>
      </c>
      <c r="D23" s="19">
        <v>1213760</v>
      </c>
      <c r="E23" s="19">
        <v>833148</v>
      </c>
      <c r="F23" s="19">
        <v>0</v>
      </c>
      <c r="G23" s="19">
        <v>833148</v>
      </c>
      <c r="H23" s="19">
        <v>291602</v>
      </c>
      <c r="I23" s="19">
        <v>541546</v>
      </c>
      <c r="J23" s="19">
        <v>100632027</v>
      </c>
    </row>
    <row r="24" spans="1:10" ht="24" x14ac:dyDescent="0.2">
      <c r="A24" s="17">
        <v>23</v>
      </c>
      <c r="B24" s="18" t="s">
        <v>20</v>
      </c>
      <c r="C24" s="18" t="s">
        <v>94</v>
      </c>
      <c r="D24" s="19">
        <v>387771</v>
      </c>
      <c r="E24" s="19">
        <v>387771</v>
      </c>
      <c r="F24" s="19">
        <v>0</v>
      </c>
      <c r="G24" s="19">
        <v>387771</v>
      </c>
      <c r="H24" s="19">
        <v>116331</v>
      </c>
      <c r="I24" s="19">
        <v>271440</v>
      </c>
      <c r="J24" s="19">
        <v>100903467</v>
      </c>
    </row>
    <row r="25" spans="1:10" ht="24" x14ac:dyDescent="0.2">
      <c r="A25" s="17">
        <v>24</v>
      </c>
      <c r="B25" s="18" t="s">
        <v>12</v>
      </c>
      <c r="C25" s="18" t="s">
        <v>122</v>
      </c>
      <c r="D25" s="19">
        <v>5287071</v>
      </c>
      <c r="E25" s="19">
        <v>5183403</v>
      </c>
      <c r="F25" s="19">
        <v>0</v>
      </c>
      <c r="G25" s="19">
        <v>5183403</v>
      </c>
      <c r="H25" s="19">
        <v>1814191</v>
      </c>
      <c r="I25" s="19">
        <v>3369212</v>
      </c>
      <c r="J25" s="19">
        <v>104272679</v>
      </c>
    </row>
    <row r="26" spans="1:10" ht="24" x14ac:dyDescent="0.2">
      <c r="A26" s="17">
        <v>25</v>
      </c>
      <c r="B26" s="18" t="s">
        <v>69</v>
      </c>
      <c r="C26" s="18" t="s">
        <v>101</v>
      </c>
      <c r="D26" s="19">
        <v>1829140</v>
      </c>
      <c r="E26" s="19">
        <v>1829140</v>
      </c>
      <c r="F26" s="19">
        <v>0</v>
      </c>
      <c r="G26" s="19">
        <v>1829140</v>
      </c>
      <c r="H26" s="19">
        <v>640199</v>
      </c>
      <c r="I26" s="19">
        <v>1188941</v>
      </c>
      <c r="J26" s="19">
        <v>105461620</v>
      </c>
    </row>
    <row r="27" spans="1:10" ht="24" x14ac:dyDescent="0.2">
      <c r="A27" s="17">
        <v>26</v>
      </c>
      <c r="B27" s="18" t="s">
        <v>12</v>
      </c>
      <c r="C27" s="18" t="s">
        <v>123</v>
      </c>
      <c r="D27" s="19">
        <v>5251951</v>
      </c>
      <c r="E27" s="19">
        <v>5149141</v>
      </c>
      <c r="F27" s="19">
        <v>0</v>
      </c>
      <c r="G27" s="19">
        <v>5149141</v>
      </c>
      <c r="H27" s="19">
        <v>1802199</v>
      </c>
      <c r="I27" s="19">
        <v>3346942</v>
      </c>
      <c r="J27" s="19">
        <v>108808562</v>
      </c>
    </row>
    <row r="28" spans="1:10" ht="24" x14ac:dyDescent="0.2">
      <c r="A28" s="17">
        <v>27</v>
      </c>
      <c r="B28" s="18" t="s">
        <v>33</v>
      </c>
      <c r="C28" s="18" t="s">
        <v>93</v>
      </c>
      <c r="D28" s="19">
        <v>1099751</v>
      </c>
      <c r="E28" s="19">
        <v>1099751</v>
      </c>
      <c r="F28" s="19">
        <v>0</v>
      </c>
      <c r="G28" s="19">
        <v>1099751</v>
      </c>
      <c r="H28" s="19">
        <v>21995</v>
      </c>
      <c r="I28" s="19">
        <v>1077756</v>
      </c>
      <c r="J28" s="19">
        <v>109886318</v>
      </c>
    </row>
    <row r="29" spans="1:10" ht="24" x14ac:dyDescent="0.2">
      <c r="A29" s="17">
        <v>28</v>
      </c>
      <c r="B29" s="18" t="s">
        <v>17</v>
      </c>
      <c r="C29" s="18" t="s">
        <v>124</v>
      </c>
      <c r="D29" s="19">
        <v>71514776</v>
      </c>
      <c r="E29" s="19">
        <v>55467369</v>
      </c>
      <c r="F29" s="19">
        <v>0</v>
      </c>
      <c r="G29" s="19">
        <v>55467369</v>
      </c>
      <c r="H29" s="19">
        <v>1109347</v>
      </c>
      <c r="I29" s="19">
        <v>54358022</v>
      </c>
      <c r="J29" s="19">
        <v>164244340</v>
      </c>
    </row>
    <row r="30" spans="1:10" ht="24" x14ac:dyDescent="0.2">
      <c r="A30" s="17">
        <v>29</v>
      </c>
      <c r="B30" s="18" t="s">
        <v>15</v>
      </c>
      <c r="C30" s="18" t="s">
        <v>125</v>
      </c>
      <c r="D30" s="19">
        <v>5011296</v>
      </c>
      <c r="E30" s="19">
        <v>5011296</v>
      </c>
      <c r="F30" s="19">
        <v>0</v>
      </c>
      <c r="G30" s="19">
        <v>5011296</v>
      </c>
      <c r="H30" s="19">
        <v>100226</v>
      </c>
      <c r="I30" s="19">
        <v>4911070</v>
      </c>
      <c r="J30" s="19">
        <v>169155410</v>
      </c>
    </row>
    <row r="31" spans="1:10" ht="24" x14ac:dyDescent="0.2">
      <c r="A31" s="17">
        <v>30</v>
      </c>
      <c r="B31" s="18" t="s">
        <v>17</v>
      </c>
      <c r="C31" s="18" t="s">
        <v>126</v>
      </c>
      <c r="D31" s="19">
        <v>8037182</v>
      </c>
      <c r="E31" s="19">
        <v>13075180</v>
      </c>
      <c r="F31" s="19">
        <v>5775602</v>
      </c>
      <c r="G31" s="19">
        <v>7299578</v>
      </c>
      <c r="H31" s="19">
        <v>145992</v>
      </c>
      <c r="I31" s="19">
        <v>7153586</v>
      </c>
      <c r="J31" s="19">
        <v>176308996</v>
      </c>
    </row>
    <row r="32" spans="1:10" ht="24" x14ac:dyDescent="0.2">
      <c r="A32" s="17">
        <v>31</v>
      </c>
      <c r="B32" s="18" t="s">
        <v>24</v>
      </c>
      <c r="C32" s="18" t="s">
        <v>25</v>
      </c>
      <c r="D32" s="19">
        <v>1330699</v>
      </c>
      <c r="E32" s="19">
        <v>1330699</v>
      </c>
      <c r="F32" s="19">
        <v>0</v>
      </c>
      <c r="G32" s="19">
        <v>1330699</v>
      </c>
      <c r="H32" s="19">
        <v>465745</v>
      </c>
      <c r="I32" s="19">
        <v>864954</v>
      </c>
      <c r="J32" s="19">
        <v>177173950</v>
      </c>
    </row>
    <row r="33" spans="1:10" x14ac:dyDescent="0.2">
      <c r="A33" s="17">
        <v>32</v>
      </c>
      <c r="B33" s="18" t="s">
        <v>127</v>
      </c>
      <c r="C33" s="18" t="s">
        <v>128</v>
      </c>
      <c r="D33" s="19">
        <v>632933</v>
      </c>
      <c r="E33" s="19">
        <v>624543</v>
      </c>
      <c r="F33" s="19">
        <v>0</v>
      </c>
      <c r="G33" s="19">
        <v>624543</v>
      </c>
      <c r="H33" s="19">
        <v>12491</v>
      </c>
      <c r="I33" s="19">
        <v>612052</v>
      </c>
      <c r="J33" s="19">
        <v>177786002</v>
      </c>
    </row>
    <row r="34" spans="1:10" x14ac:dyDescent="0.2">
      <c r="A34" s="17">
        <v>33</v>
      </c>
      <c r="B34" s="18" t="s">
        <v>24</v>
      </c>
      <c r="C34" s="18" t="s">
        <v>28</v>
      </c>
      <c r="D34" s="19">
        <v>958471</v>
      </c>
      <c r="E34" s="19">
        <v>958471</v>
      </c>
      <c r="F34" s="19">
        <v>0</v>
      </c>
      <c r="G34" s="19">
        <v>958471</v>
      </c>
      <c r="H34" s="19">
        <v>335465</v>
      </c>
      <c r="I34" s="19">
        <v>623006</v>
      </c>
      <c r="J34" s="19">
        <v>178409008</v>
      </c>
    </row>
    <row r="35" spans="1:10" ht="24" x14ac:dyDescent="0.2">
      <c r="A35" s="17">
        <v>34</v>
      </c>
      <c r="B35" s="18" t="s">
        <v>95</v>
      </c>
      <c r="C35" s="18" t="s">
        <v>96</v>
      </c>
      <c r="D35" s="19">
        <v>1790008</v>
      </c>
      <c r="E35" s="19">
        <v>1790008</v>
      </c>
      <c r="F35" s="19">
        <v>0</v>
      </c>
      <c r="G35" s="19">
        <v>1790008</v>
      </c>
      <c r="H35" s="19">
        <v>537002</v>
      </c>
      <c r="I35" s="19">
        <v>1253006</v>
      </c>
      <c r="J35" s="19">
        <v>179662014</v>
      </c>
    </row>
    <row r="36" spans="1:10" ht="24" x14ac:dyDescent="0.2">
      <c r="A36" s="17">
        <v>35</v>
      </c>
      <c r="B36" s="18" t="s">
        <v>12</v>
      </c>
      <c r="C36" s="18" t="s">
        <v>97</v>
      </c>
      <c r="D36" s="19">
        <v>11187700</v>
      </c>
      <c r="E36" s="19">
        <v>11187700</v>
      </c>
      <c r="F36" s="19">
        <v>0</v>
      </c>
      <c r="G36" s="19">
        <v>11187700</v>
      </c>
      <c r="H36" s="19">
        <v>3915695</v>
      </c>
      <c r="I36" s="19">
        <v>7272005</v>
      </c>
      <c r="J36" s="19">
        <v>186934019</v>
      </c>
    </row>
    <row r="37" spans="1:10" ht="24" x14ac:dyDescent="0.2">
      <c r="A37" s="17">
        <v>36</v>
      </c>
      <c r="B37" s="18" t="s">
        <v>22</v>
      </c>
      <c r="C37" s="18" t="s">
        <v>80</v>
      </c>
      <c r="D37" s="19">
        <v>462998</v>
      </c>
      <c r="E37" s="19">
        <v>462998</v>
      </c>
      <c r="F37" s="19">
        <v>0</v>
      </c>
      <c r="G37" s="19">
        <v>462998</v>
      </c>
      <c r="H37" s="19">
        <v>9260</v>
      </c>
      <c r="I37" s="19">
        <v>453738</v>
      </c>
      <c r="J37" s="19">
        <v>187387757</v>
      </c>
    </row>
    <row r="38" spans="1:10" x14ac:dyDescent="0.2">
      <c r="A38" s="17">
        <v>37</v>
      </c>
      <c r="B38" s="18" t="s">
        <v>13</v>
      </c>
      <c r="C38" s="18" t="s">
        <v>100</v>
      </c>
      <c r="D38" s="19">
        <v>1777729</v>
      </c>
      <c r="E38" s="19">
        <v>1777729</v>
      </c>
      <c r="F38" s="19">
        <v>0</v>
      </c>
      <c r="G38" s="19">
        <v>1777729</v>
      </c>
      <c r="H38" s="19">
        <v>355546</v>
      </c>
      <c r="I38" s="19">
        <v>1422183</v>
      </c>
      <c r="J38" s="19">
        <v>188809940</v>
      </c>
    </row>
    <row r="39" spans="1:10" x14ac:dyDescent="0.2">
      <c r="A39" s="17">
        <v>38</v>
      </c>
      <c r="B39" s="18" t="s">
        <v>12</v>
      </c>
      <c r="C39" s="18" t="s">
        <v>44</v>
      </c>
      <c r="D39" s="19">
        <v>389096</v>
      </c>
      <c r="E39" s="19">
        <v>389096</v>
      </c>
      <c r="F39" s="19">
        <v>0</v>
      </c>
      <c r="G39" s="19">
        <v>389096</v>
      </c>
      <c r="H39" s="19">
        <v>136184</v>
      </c>
      <c r="I39" s="19">
        <v>252912</v>
      </c>
      <c r="J39" s="19">
        <v>189062852</v>
      </c>
    </row>
    <row r="40" spans="1:10" x14ac:dyDescent="0.2">
      <c r="A40" s="17">
        <v>39</v>
      </c>
      <c r="B40" s="18" t="s">
        <v>84</v>
      </c>
      <c r="C40" s="18" t="s">
        <v>129</v>
      </c>
      <c r="D40" s="19">
        <v>1506366</v>
      </c>
      <c r="E40" s="19">
        <v>1130001</v>
      </c>
      <c r="F40" s="19">
        <v>0</v>
      </c>
      <c r="G40" s="19">
        <v>1130001</v>
      </c>
      <c r="H40" s="19">
        <v>22600</v>
      </c>
      <c r="I40" s="19">
        <v>1107401</v>
      </c>
      <c r="J40" s="19">
        <v>190170253</v>
      </c>
    </row>
    <row r="41" spans="1:10" ht="24" x14ac:dyDescent="0.2">
      <c r="A41" s="17">
        <v>40</v>
      </c>
      <c r="B41" s="18" t="s">
        <v>23</v>
      </c>
      <c r="C41" s="18" t="s">
        <v>130</v>
      </c>
      <c r="D41" s="19">
        <v>635052</v>
      </c>
      <c r="E41" s="19">
        <v>635052</v>
      </c>
      <c r="F41" s="19">
        <v>0</v>
      </c>
      <c r="G41" s="19">
        <v>635052</v>
      </c>
      <c r="H41" s="19">
        <v>222268</v>
      </c>
      <c r="I41" s="19">
        <v>412784</v>
      </c>
      <c r="J41" s="19">
        <v>190583037</v>
      </c>
    </row>
    <row r="42" spans="1:10" ht="24" x14ac:dyDescent="0.2">
      <c r="A42" s="17">
        <v>41</v>
      </c>
      <c r="B42" s="18" t="s">
        <v>23</v>
      </c>
      <c r="C42" s="18" t="s">
        <v>98</v>
      </c>
      <c r="D42" s="19">
        <v>1378223</v>
      </c>
      <c r="E42" s="19">
        <v>599811</v>
      </c>
      <c r="F42" s="19">
        <v>0</v>
      </c>
      <c r="G42" s="19">
        <v>599811</v>
      </c>
      <c r="H42" s="19">
        <v>209934</v>
      </c>
      <c r="I42" s="19">
        <v>389877</v>
      </c>
      <c r="J42" s="19">
        <v>190972914</v>
      </c>
    </row>
    <row r="43" spans="1:10" ht="24" x14ac:dyDescent="0.2">
      <c r="A43" s="17">
        <v>42</v>
      </c>
      <c r="B43" s="18" t="s">
        <v>17</v>
      </c>
      <c r="C43" s="18" t="s">
        <v>29</v>
      </c>
      <c r="D43" s="19">
        <v>6014523</v>
      </c>
      <c r="E43" s="19">
        <v>6014523</v>
      </c>
      <c r="F43" s="19">
        <v>0</v>
      </c>
      <c r="G43" s="19">
        <v>6014523</v>
      </c>
      <c r="H43" s="19">
        <v>120290</v>
      </c>
      <c r="I43" s="19">
        <v>5894233</v>
      </c>
      <c r="J43" s="19">
        <v>196867147</v>
      </c>
    </row>
    <row r="44" spans="1:10" ht="24" x14ac:dyDescent="0.2">
      <c r="A44" s="17">
        <v>43</v>
      </c>
      <c r="B44" s="18" t="s">
        <v>69</v>
      </c>
      <c r="C44" s="18" t="s">
        <v>74</v>
      </c>
      <c r="D44" s="19">
        <v>477671</v>
      </c>
      <c r="E44" s="19">
        <v>477671</v>
      </c>
      <c r="F44" s="19">
        <v>0</v>
      </c>
      <c r="G44" s="19">
        <v>477671</v>
      </c>
      <c r="H44" s="19">
        <v>167185</v>
      </c>
      <c r="I44" s="19">
        <v>310486</v>
      </c>
      <c r="J44" s="19">
        <v>197177633</v>
      </c>
    </row>
    <row r="45" spans="1:10" ht="24" x14ac:dyDescent="0.2">
      <c r="A45" s="17">
        <v>44</v>
      </c>
      <c r="B45" s="18" t="s">
        <v>69</v>
      </c>
      <c r="C45" s="18" t="s">
        <v>131</v>
      </c>
      <c r="D45" s="19">
        <v>1551939</v>
      </c>
      <c r="E45" s="19">
        <v>1551939</v>
      </c>
      <c r="F45" s="19">
        <v>0</v>
      </c>
      <c r="G45" s="19">
        <v>1551939</v>
      </c>
      <c r="H45" s="19">
        <v>543179</v>
      </c>
      <c r="I45" s="19">
        <v>1008760</v>
      </c>
      <c r="J45" s="19">
        <v>198186393</v>
      </c>
    </row>
    <row r="46" spans="1:10" ht="24" x14ac:dyDescent="0.2">
      <c r="A46" s="17">
        <v>45</v>
      </c>
      <c r="B46" s="18" t="s">
        <v>26</v>
      </c>
      <c r="C46" s="18" t="s">
        <v>132</v>
      </c>
      <c r="D46" s="19">
        <v>957775</v>
      </c>
      <c r="E46" s="19">
        <v>957775</v>
      </c>
      <c r="F46" s="19">
        <v>0</v>
      </c>
      <c r="G46" s="19">
        <v>957775</v>
      </c>
      <c r="H46" s="19">
        <v>335221</v>
      </c>
      <c r="I46" s="19">
        <v>622554</v>
      </c>
      <c r="J46" s="19">
        <v>198808947</v>
      </c>
    </row>
    <row r="47" spans="1:10" x14ac:dyDescent="0.2">
      <c r="A47" s="17">
        <v>46</v>
      </c>
      <c r="B47" s="18" t="s">
        <v>53</v>
      </c>
      <c r="C47" s="18" t="s">
        <v>54</v>
      </c>
      <c r="D47" s="19">
        <v>6651205</v>
      </c>
      <c r="E47" s="19">
        <v>6651205</v>
      </c>
      <c r="F47" s="19">
        <v>0</v>
      </c>
      <c r="G47" s="19">
        <v>6651205</v>
      </c>
      <c r="H47" s="19">
        <v>133024</v>
      </c>
      <c r="I47" s="19">
        <v>6518181</v>
      </c>
      <c r="J47" s="19">
        <v>205327128</v>
      </c>
    </row>
    <row r="48" spans="1:10" x14ac:dyDescent="0.2">
      <c r="A48" s="17">
        <v>47</v>
      </c>
      <c r="B48" s="18" t="s">
        <v>12</v>
      </c>
      <c r="C48" s="18" t="s">
        <v>92</v>
      </c>
      <c r="D48" s="19">
        <v>3571711</v>
      </c>
      <c r="E48" s="19">
        <v>3571711</v>
      </c>
      <c r="F48" s="19">
        <v>0</v>
      </c>
      <c r="G48" s="19">
        <v>3571711</v>
      </c>
      <c r="H48" s="19">
        <v>1250099</v>
      </c>
      <c r="I48" s="19">
        <v>2321612</v>
      </c>
      <c r="J48" s="19">
        <v>207648740</v>
      </c>
    </row>
    <row r="49" spans="1:10" x14ac:dyDescent="0.2">
      <c r="A49" s="17">
        <v>48</v>
      </c>
      <c r="B49" s="18" t="s">
        <v>127</v>
      </c>
      <c r="C49" s="18" t="s">
        <v>133</v>
      </c>
      <c r="D49" s="19">
        <v>1494287</v>
      </c>
      <c r="E49" s="19">
        <v>1366572</v>
      </c>
      <c r="F49" s="19">
        <v>0</v>
      </c>
      <c r="G49" s="19">
        <v>1366572</v>
      </c>
      <c r="H49" s="19">
        <v>27331</v>
      </c>
      <c r="I49" s="19">
        <v>1339241</v>
      </c>
      <c r="J49" s="19">
        <v>208987981</v>
      </c>
    </row>
    <row r="50" spans="1:10" ht="24" x14ac:dyDescent="0.2">
      <c r="A50" s="17">
        <v>49</v>
      </c>
      <c r="B50" s="18" t="s">
        <v>45</v>
      </c>
      <c r="C50" s="18" t="s">
        <v>56</v>
      </c>
      <c r="D50" s="19">
        <v>1640885</v>
      </c>
      <c r="E50" s="19">
        <v>1640885</v>
      </c>
      <c r="F50" s="19">
        <v>0</v>
      </c>
      <c r="G50" s="19">
        <v>1640885</v>
      </c>
      <c r="H50" s="19">
        <v>82044</v>
      </c>
      <c r="I50" s="19">
        <v>1558841</v>
      </c>
      <c r="J50" s="19">
        <v>210546822</v>
      </c>
    </row>
    <row r="51" spans="1:10" ht="24" x14ac:dyDescent="0.2">
      <c r="A51" s="17">
        <v>50</v>
      </c>
      <c r="B51" s="18" t="s">
        <v>11</v>
      </c>
      <c r="C51" s="18" t="s">
        <v>73</v>
      </c>
      <c r="D51" s="19">
        <v>3811718</v>
      </c>
      <c r="E51" s="19">
        <v>3736320</v>
      </c>
      <c r="F51" s="19">
        <v>0</v>
      </c>
      <c r="G51" s="19">
        <v>3736320</v>
      </c>
      <c r="H51" s="19">
        <v>747264</v>
      </c>
      <c r="I51" s="19">
        <v>2989056</v>
      </c>
      <c r="J51" s="19">
        <v>213535878</v>
      </c>
    </row>
    <row r="52" spans="1:10" ht="24" x14ac:dyDescent="0.2">
      <c r="A52" s="17">
        <v>51</v>
      </c>
      <c r="B52" s="18" t="s">
        <v>19</v>
      </c>
      <c r="C52" s="18" t="s">
        <v>134</v>
      </c>
      <c r="D52" s="19">
        <v>834856</v>
      </c>
      <c r="E52" s="19">
        <v>696877</v>
      </c>
      <c r="F52" s="19">
        <v>0</v>
      </c>
      <c r="G52" s="19">
        <v>696877</v>
      </c>
      <c r="H52" s="19">
        <v>243907</v>
      </c>
      <c r="I52" s="19">
        <v>452970</v>
      </c>
      <c r="J52" s="19">
        <v>213988848</v>
      </c>
    </row>
    <row r="53" spans="1:10" x14ac:dyDescent="0.2">
      <c r="A53" s="17">
        <v>52</v>
      </c>
      <c r="B53" s="18" t="s">
        <v>53</v>
      </c>
      <c r="C53" s="18" t="s">
        <v>57</v>
      </c>
      <c r="D53" s="19">
        <v>9224037</v>
      </c>
      <c r="E53" s="19">
        <v>9224037</v>
      </c>
      <c r="F53" s="19">
        <v>0</v>
      </c>
      <c r="G53" s="19">
        <v>9224037</v>
      </c>
      <c r="H53" s="19">
        <v>184481</v>
      </c>
      <c r="I53" s="19">
        <v>9039556</v>
      </c>
      <c r="J53" s="19">
        <v>223028404</v>
      </c>
    </row>
    <row r="54" spans="1:10" x14ac:dyDescent="0.2">
      <c r="A54" s="17">
        <v>53</v>
      </c>
      <c r="B54" s="18" t="s">
        <v>18</v>
      </c>
      <c r="C54" s="18" t="s">
        <v>135</v>
      </c>
      <c r="D54" s="19">
        <v>8123964</v>
      </c>
      <c r="E54" s="19">
        <v>37933127</v>
      </c>
      <c r="F54" s="19">
        <v>0</v>
      </c>
      <c r="G54" s="19">
        <v>37933127</v>
      </c>
      <c r="H54" s="19">
        <v>13276594</v>
      </c>
      <c r="I54" s="19">
        <v>24656533</v>
      </c>
      <c r="J54" s="19">
        <v>247684937</v>
      </c>
    </row>
    <row r="55" spans="1:10" ht="24" x14ac:dyDescent="0.2">
      <c r="A55" s="17">
        <v>54</v>
      </c>
      <c r="B55" s="18" t="s">
        <v>136</v>
      </c>
      <c r="C55" s="18" t="s">
        <v>137</v>
      </c>
      <c r="D55" s="19">
        <v>7735488</v>
      </c>
      <c r="E55" s="19">
        <v>7203958</v>
      </c>
      <c r="F55" s="19">
        <v>0</v>
      </c>
      <c r="G55" s="19">
        <v>7203958</v>
      </c>
      <c r="H55" s="19">
        <v>2521385</v>
      </c>
      <c r="I55" s="19">
        <v>4682573</v>
      </c>
      <c r="J55" s="19">
        <v>252367510</v>
      </c>
    </row>
    <row r="56" spans="1:10" x14ac:dyDescent="0.2">
      <c r="A56" s="17">
        <v>55</v>
      </c>
      <c r="B56" s="18" t="s">
        <v>22</v>
      </c>
      <c r="C56" s="18" t="s">
        <v>99</v>
      </c>
      <c r="D56" s="19">
        <v>606676</v>
      </c>
      <c r="E56" s="19">
        <v>548203</v>
      </c>
      <c r="F56" s="19">
        <v>0</v>
      </c>
      <c r="G56" s="19">
        <v>548203</v>
      </c>
      <c r="H56" s="19">
        <v>10964</v>
      </c>
      <c r="I56" s="19">
        <v>537239</v>
      </c>
      <c r="J56" s="19">
        <v>252904749</v>
      </c>
    </row>
    <row r="57" spans="1:10" ht="24" x14ac:dyDescent="0.2">
      <c r="A57" s="17">
        <v>56</v>
      </c>
      <c r="B57" s="18" t="s">
        <v>16</v>
      </c>
      <c r="C57" s="18" t="s">
        <v>102</v>
      </c>
      <c r="D57" s="19">
        <v>389666</v>
      </c>
      <c r="E57" s="19">
        <v>389666</v>
      </c>
      <c r="F57" s="19">
        <v>0</v>
      </c>
      <c r="G57" s="19">
        <v>389666</v>
      </c>
      <c r="H57" s="19">
        <v>136383</v>
      </c>
      <c r="I57" s="19">
        <v>253283</v>
      </c>
      <c r="J57" s="19">
        <v>253158032</v>
      </c>
    </row>
    <row r="58" spans="1:10" ht="24" x14ac:dyDescent="0.2">
      <c r="A58" s="17">
        <v>57</v>
      </c>
      <c r="B58" s="18" t="s">
        <v>104</v>
      </c>
      <c r="C58" s="18" t="s">
        <v>105</v>
      </c>
      <c r="D58" s="19">
        <v>4535743</v>
      </c>
      <c r="E58" s="19">
        <v>4535743</v>
      </c>
      <c r="F58" s="19">
        <v>0</v>
      </c>
      <c r="G58" s="19">
        <v>4535743</v>
      </c>
      <c r="H58" s="19">
        <v>90715</v>
      </c>
      <c r="I58" s="19">
        <v>4445028</v>
      </c>
      <c r="J58" s="19">
        <v>257603060</v>
      </c>
    </row>
    <row r="59" spans="1:10" ht="24" x14ac:dyDescent="0.2">
      <c r="A59" s="17">
        <v>58</v>
      </c>
      <c r="B59" s="18" t="s">
        <v>89</v>
      </c>
      <c r="C59" s="18" t="s">
        <v>103</v>
      </c>
      <c r="D59" s="19">
        <v>421694</v>
      </c>
      <c r="E59" s="19">
        <v>421694</v>
      </c>
      <c r="F59" s="19">
        <v>0</v>
      </c>
      <c r="G59" s="19">
        <v>421694</v>
      </c>
      <c r="H59" s="19">
        <v>147593</v>
      </c>
      <c r="I59" s="19">
        <v>274101</v>
      </c>
      <c r="J59" s="19">
        <v>257877161</v>
      </c>
    </row>
    <row r="60" spans="1:10" ht="24" x14ac:dyDescent="0.2">
      <c r="A60" s="17">
        <v>59</v>
      </c>
      <c r="B60" s="18" t="s">
        <v>22</v>
      </c>
      <c r="C60" s="18" t="s">
        <v>138</v>
      </c>
      <c r="D60" s="19">
        <v>1781982</v>
      </c>
      <c r="E60" s="19">
        <v>1781982</v>
      </c>
      <c r="F60" s="19">
        <v>0</v>
      </c>
      <c r="G60" s="19">
        <v>1781982</v>
      </c>
      <c r="H60" s="19">
        <v>35640</v>
      </c>
      <c r="I60" s="19">
        <v>1746342</v>
      </c>
      <c r="J60" s="19">
        <v>259623503</v>
      </c>
    </row>
    <row r="61" spans="1:10" ht="24" x14ac:dyDescent="0.2">
      <c r="A61" s="17">
        <v>60</v>
      </c>
      <c r="B61" s="18" t="s">
        <v>104</v>
      </c>
      <c r="C61" s="18" t="s">
        <v>139</v>
      </c>
      <c r="D61" s="19">
        <v>173000</v>
      </c>
      <c r="E61" s="19">
        <v>173000</v>
      </c>
      <c r="F61" s="19">
        <v>0</v>
      </c>
      <c r="G61" s="19">
        <v>173000</v>
      </c>
      <c r="H61" s="19">
        <v>3460</v>
      </c>
      <c r="I61" s="19">
        <v>169540</v>
      </c>
      <c r="J61" s="19">
        <v>259793043</v>
      </c>
    </row>
    <row r="62" spans="1:10" ht="24" x14ac:dyDescent="0.2">
      <c r="A62" s="17">
        <v>61</v>
      </c>
      <c r="B62" s="18" t="s">
        <v>51</v>
      </c>
      <c r="C62" s="18" t="s">
        <v>59</v>
      </c>
      <c r="D62" s="19">
        <v>5259301</v>
      </c>
      <c r="E62" s="19">
        <v>5259301</v>
      </c>
      <c r="F62" s="19">
        <v>0</v>
      </c>
      <c r="G62" s="19">
        <v>5259301</v>
      </c>
      <c r="H62" s="19">
        <v>105186</v>
      </c>
      <c r="I62" s="19">
        <v>5154115</v>
      </c>
      <c r="J62" s="19">
        <v>264947158</v>
      </c>
    </row>
    <row r="63" spans="1:10" x14ac:dyDescent="0.2">
      <c r="A63" s="17">
        <v>62</v>
      </c>
      <c r="B63" s="18" t="s">
        <v>26</v>
      </c>
      <c r="C63" s="18" t="s">
        <v>140</v>
      </c>
      <c r="D63" s="19">
        <v>2328677</v>
      </c>
      <c r="E63" s="19">
        <v>2328677</v>
      </c>
      <c r="F63" s="19">
        <v>0</v>
      </c>
      <c r="G63" s="19">
        <v>2328677</v>
      </c>
      <c r="H63" s="19">
        <v>815037</v>
      </c>
      <c r="I63" s="19">
        <v>1513640</v>
      </c>
      <c r="J63" s="19">
        <v>266460798</v>
      </c>
    </row>
    <row r="64" spans="1:10" ht="24" x14ac:dyDescent="0.2">
      <c r="A64" s="17">
        <v>63</v>
      </c>
      <c r="B64" s="18" t="s">
        <v>23</v>
      </c>
      <c r="C64" s="18" t="s">
        <v>55</v>
      </c>
      <c r="D64" s="19">
        <v>2035824</v>
      </c>
      <c r="E64" s="19">
        <v>1851951</v>
      </c>
      <c r="F64" s="19">
        <v>0</v>
      </c>
      <c r="G64" s="19">
        <v>1851951</v>
      </c>
      <c r="H64" s="19">
        <v>648183</v>
      </c>
      <c r="I64" s="19">
        <v>1203768</v>
      </c>
      <c r="J64" s="19">
        <v>267664566</v>
      </c>
    </row>
    <row r="65" spans="1:10" ht="24" x14ac:dyDescent="0.2">
      <c r="A65" s="17">
        <v>64</v>
      </c>
      <c r="B65" s="18" t="s">
        <v>33</v>
      </c>
      <c r="C65" s="18" t="s">
        <v>141</v>
      </c>
      <c r="D65" s="19">
        <v>2840215</v>
      </c>
      <c r="E65" s="19">
        <v>2515455</v>
      </c>
      <c r="F65" s="19">
        <v>0</v>
      </c>
      <c r="G65" s="19">
        <v>2515455</v>
      </c>
      <c r="H65" s="19">
        <v>50309</v>
      </c>
      <c r="I65" s="19">
        <v>2465146</v>
      </c>
      <c r="J65" s="19">
        <v>270129712</v>
      </c>
    </row>
    <row r="66" spans="1:10" ht="24" x14ac:dyDescent="0.2">
      <c r="A66" s="17">
        <v>65</v>
      </c>
      <c r="B66" s="18" t="s">
        <v>51</v>
      </c>
      <c r="C66" s="18" t="s">
        <v>109</v>
      </c>
      <c r="D66" s="19">
        <v>244994</v>
      </c>
      <c r="E66" s="19">
        <v>244994</v>
      </c>
      <c r="F66" s="19">
        <v>0</v>
      </c>
      <c r="G66" s="19">
        <v>244994</v>
      </c>
      <c r="H66" s="19">
        <v>4900</v>
      </c>
      <c r="I66" s="19">
        <v>240094</v>
      </c>
      <c r="J66" s="19">
        <v>270369806</v>
      </c>
    </row>
    <row r="67" spans="1:10" ht="24" x14ac:dyDescent="0.2">
      <c r="A67" s="17">
        <v>66</v>
      </c>
      <c r="B67" s="18" t="s">
        <v>82</v>
      </c>
      <c r="C67" s="18" t="s">
        <v>142</v>
      </c>
      <c r="D67" s="19">
        <v>5973411</v>
      </c>
      <c r="E67" s="19">
        <v>5973411</v>
      </c>
      <c r="F67" s="19">
        <v>0</v>
      </c>
      <c r="G67" s="19">
        <v>5973411</v>
      </c>
      <c r="H67" s="19">
        <v>119468</v>
      </c>
      <c r="I67" s="19">
        <v>5853943</v>
      </c>
      <c r="J67" s="19">
        <v>276223749</v>
      </c>
    </row>
    <row r="68" spans="1:10" x14ac:dyDescent="0.2">
      <c r="A68" s="17">
        <v>67</v>
      </c>
      <c r="B68" s="18" t="s">
        <v>26</v>
      </c>
      <c r="C68" s="18" t="s">
        <v>143</v>
      </c>
      <c r="D68" s="19">
        <v>4387259</v>
      </c>
      <c r="E68" s="19">
        <v>4387259</v>
      </c>
      <c r="F68" s="19">
        <v>0</v>
      </c>
      <c r="G68" s="19">
        <v>4387259</v>
      </c>
      <c r="H68" s="19">
        <v>1535541</v>
      </c>
      <c r="I68" s="19">
        <v>2851718</v>
      </c>
      <c r="J68" s="19">
        <v>279075467</v>
      </c>
    </row>
    <row r="69" spans="1:10" ht="24" x14ac:dyDescent="0.2">
      <c r="A69" s="17">
        <v>68</v>
      </c>
      <c r="B69" s="18" t="s">
        <v>12</v>
      </c>
      <c r="C69" s="18" t="s">
        <v>50</v>
      </c>
      <c r="D69" s="19">
        <v>2665758</v>
      </c>
      <c r="E69" s="19">
        <v>2665758</v>
      </c>
      <c r="F69" s="19">
        <v>0</v>
      </c>
      <c r="G69" s="19">
        <v>2665758</v>
      </c>
      <c r="H69" s="19">
        <v>933015</v>
      </c>
      <c r="I69" s="19">
        <v>1732743</v>
      </c>
      <c r="J69" s="19">
        <v>280808210</v>
      </c>
    </row>
    <row r="70" spans="1:10" x14ac:dyDescent="0.2">
      <c r="A70" s="17">
        <v>69</v>
      </c>
      <c r="B70" s="18" t="s">
        <v>16</v>
      </c>
      <c r="C70" s="18" t="s">
        <v>106</v>
      </c>
      <c r="D70" s="19">
        <v>1258644</v>
      </c>
      <c r="E70" s="19">
        <v>1258644</v>
      </c>
      <c r="F70" s="19">
        <v>0</v>
      </c>
      <c r="G70" s="19">
        <v>1258644</v>
      </c>
      <c r="H70" s="19">
        <v>440525</v>
      </c>
      <c r="I70" s="19">
        <v>818119</v>
      </c>
      <c r="J70" s="19">
        <v>281626329</v>
      </c>
    </row>
    <row r="71" spans="1:10" x14ac:dyDescent="0.2">
      <c r="A71" s="17">
        <v>70</v>
      </c>
      <c r="B71" s="18" t="s">
        <v>33</v>
      </c>
      <c r="C71" s="18" t="s">
        <v>107</v>
      </c>
      <c r="D71" s="19">
        <v>635406</v>
      </c>
      <c r="E71" s="19">
        <v>635406</v>
      </c>
      <c r="F71" s="19">
        <v>0</v>
      </c>
      <c r="G71" s="19">
        <v>635406</v>
      </c>
      <c r="H71" s="19">
        <v>12708</v>
      </c>
      <c r="I71" s="19">
        <v>622698</v>
      </c>
      <c r="J71" s="19">
        <v>282249027</v>
      </c>
    </row>
    <row r="72" spans="1:10" x14ac:dyDescent="0.2">
      <c r="A72" s="17">
        <v>71</v>
      </c>
      <c r="B72" s="18" t="s">
        <v>14</v>
      </c>
      <c r="C72" s="18" t="s">
        <v>144</v>
      </c>
      <c r="D72" s="19">
        <v>2650000</v>
      </c>
      <c r="E72" s="19">
        <v>2650000</v>
      </c>
      <c r="F72" s="19">
        <v>0</v>
      </c>
      <c r="G72" s="19">
        <v>2650000</v>
      </c>
      <c r="H72" s="19">
        <v>927500</v>
      </c>
      <c r="I72" s="19">
        <v>1722500</v>
      </c>
      <c r="J72" s="19">
        <v>283971527</v>
      </c>
    </row>
    <row r="73" spans="1:10" x14ac:dyDescent="0.2">
      <c r="A73" s="17">
        <v>72</v>
      </c>
      <c r="B73" s="18" t="s">
        <v>30</v>
      </c>
      <c r="C73" s="18" t="s">
        <v>31</v>
      </c>
      <c r="D73" s="19">
        <v>1012911</v>
      </c>
      <c r="E73" s="19">
        <v>1012911</v>
      </c>
      <c r="F73" s="19">
        <v>0</v>
      </c>
      <c r="G73" s="19">
        <v>1012911</v>
      </c>
      <c r="H73" s="19">
        <v>101291</v>
      </c>
      <c r="I73" s="19">
        <v>911620</v>
      </c>
      <c r="J73" s="19">
        <v>284883147</v>
      </c>
    </row>
    <row r="74" spans="1:10" ht="24" x14ac:dyDescent="0.2">
      <c r="A74" s="17">
        <v>73</v>
      </c>
      <c r="B74" s="18" t="s">
        <v>18</v>
      </c>
      <c r="C74" s="18" t="s">
        <v>111</v>
      </c>
      <c r="D74" s="19">
        <v>8682677</v>
      </c>
      <c r="E74" s="19">
        <v>4962127</v>
      </c>
      <c r="F74" s="19">
        <v>0</v>
      </c>
      <c r="G74" s="19">
        <v>4962127</v>
      </c>
      <c r="H74" s="19">
        <v>1736744</v>
      </c>
      <c r="I74" s="19">
        <v>3225383</v>
      </c>
      <c r="J74" s="19">
        <v>288108530</v>
      </c>
    </row>
    <row r="75" spans="1:10" x14ac:dyDescent="0.2">
      <c r="A75" s="17">
        <v>74</v>
      </c>
      <c r="B75" s="18" t="s">
        <v>26</v>
      </c>
      <c r="C75" s="18" t="s">
        <v>145</v>
      </c>
      <c r="D75" s="19">
        <v>14178309</v>
      </c>
      <c r="E75" s="19">
        <v>14178309</v>
      </c>
      <c r="F75" s="19">
        <v>0</v>
      </c>
      <c r="G75" s="19">
        <v>14178309</v>
      </c>
      <c r="H75" s="19">
        <v>4962408</v>
      </c>
      <c r="I75" s="19">
        <v>9215901</v>
      </c>
      <c r="J75" s="19">
        <v>297324431</v>
      </c>
    </row>
    <row r="76" spans="1:10" x14ac:dyDescent="0.2">
      <c r="A76" s="17">
        <v>75</v>
      </c>
      <c r="B76" s="18" t="s">
        <v>26</v>
      </c>
      <c r="C76" s="18" t="s">
        <v>146</v>
      </c>
      <c r="D76" s="19">
        <v>2556820</v>
      </c>
      <c r="E76" s="19">
        <v>2556820</v>
      </c>
      <c r="F76" s="19">
        <v>0</v>
      </c>
      <c r="G76" s="19">
        <v>2556820</v>
      </c>
      <c r="H76" s="19">
        <v>894887</v>
      </c>
      <c r="I76" s="19">
        <v>1661933</v>
      </c>
      <c r="J76" s="19">
        <v>298986364</v>
      </c>
    </row>
    <row r="77" spans="1:10" x14ac:dyDescent="0.2">
      <c r="A77" s="17">
        <v>76</v>
      </c>
      <c r="B77" s="18" t="s">
        <v>82</v>
      </c>
      <c r="C77" s="18" t="s">
        <v>147</v>
      </c>
      <c r="D77" s="19">
        <v>4003744</v>
      </c>
      <c r="E77" s="19">
        <v>4003744</v>
      </c>
      <c r="F77" s="19">
        <v>0</v>
      </c>
      <c r="G77" s="19">
        <v>4003744</v>
      </c>
      <c r="H77" s="19">
        <v>80075</v>
      </c>
      <c r="I77" s="19">
        <v>3923669</v>
      </c>
      <c r="J77" s="19">
        <v>302910033</v>
      </c>
    </row>
    <row r="78" spans="1:10" ht="24" x14ac:dyDescent="0.2">
      <c r="A78" s="17">
        <v>77</v>
      </c>
      <c r="B78" s="18" t="s">
        <v>17</v>
      </c>
      <c r="C78" s="18" t="s">
        <v>148</v>
      </c>
      <c r="D78" s="19">
        <v>6276417</v>
      </c>
      <c r="E78" s="19">
        <v>6276417</v>
      </c>
      <c r="F78" s="19">
        <v>0</v>
      </c>
      <c r="G78" s="19">
        <v>6276417</v>
      </c>
      <c r="H78" s="19">
        <v>125528</v>
      </c>
      <c r="I78" s="19">
        <v>6150889</v>
      </c>
      <c r="J78" s="19">
        <v>309060922</v>
      </c>
    </row>
    <row r="79" spans="1:10" ht="24" x14ac:dyDescent="0.2">
      <c r="A79" s="17">
        <v>78</v>
      </c>
      <c r="B79" s="18" t="s">
        <v>18</v>
      </c>
      <c r="C79" s="18" t="s">
        <v>110</v>
      </c>
      <c r="D79" s="19">
        <v>4313170</v>
      </c>
      <c r="E79" s="19">
        <v>3528295</v>
      </c>
      <c r="F79" s="19">
        <v>0</v>
      </c>
      <c r="G79" s="19">
        <v>3528295</v>
      </c>
      <c r="H79" s="19">
        <v>1234903</v>
      </c>
      <c r="I79" s="19">
        <v>2293392</v>
      </c>
      <c r="J79" s="19">
        <v>311354314</v>
      </c>
    </row>
    <row r="80" spans="1:10" ht="24" x14ac:dyDescent="0.2">
      <c r="A80" s="17">
        <v>79</v>
      </c>
      <c r="B80" s="18" t="s">
        <v>16</v>
      </c>
      <c r="C80" s="18" t="s">
        <v>108</v>
      </c>
      <c r="D80" s="19">
        <v>5846128</v>
      </c>
      <c r="E80" s="19">
        <v>5846128</v>
      </c>
      <c r="F80" s="19">
        <v>0</v>
      </c>
      <c r="G80" s="19">
        <v>5846128</v>
      </c>
      <c r="H80" s="19">
        <v>2046145</v>
      </c>
      <c r="I80" s="19">
        <v>3799983</v>
      </c>
      <c r="J80" s="19">
        <v>315154297</v>
      </c>
    </row>
    <row r="81" spans="1:10" x14ac:dyDescent="0.2">
      <c r="A81" s="17">
        <v>80</v>
      </c>
      <c r="B81" s="18" t="s">
        <v>17</v>
      </c>
      <c r="C81" s="18" t="s">
        <v>64</v>
      </c>
      <c r="D81" s="19">
        <v>10977788</v>
      </c>
      <c r="E81" s="19">
        <v>10860643</v>
      </c>
      <c r="F81" s="19">
        <v>0</v>
      </c>
      <c r="G81" s="19">
        <v>10860643</v>
      </c>
      <c r="H81" s="19">
        <v>217213</v>
      </c>
      <c r="I81" s="19">
        <v>10643430</v>
      </c>
      <c r="J81" s="19">
        <v>325797727</v>
      </c>
    </row>
    <row r="82" spans="1:10" x14ac:dyDescent="0.2">
      <c r="A82" s="17">
        <v>81</v>
      </c>
      <c r="B82" s="18" t="s">
        <v>15</v>
      </c>
      <c r="C82" s="18" t="s">
        <v>149</v>
      </c>
      <c r="D82" s="19">
        <v>1201501</v>
      </c>
      <c r="E82" s="19">
        <v>1137187</v>
      </c>
      <c r="F82" s="19">
        <v>0</v>
      </c>
      <c r="G82" s="19">
        <v>1137187</v>
      </c>
      <c r="H82" s="19">
        <v>22744</v>
      </c>
      <c r="I82" s="19">
        <v>1114443</v>
      </c>
      <c r="J82" s="19">
        <v>326912170</v>
      </c>
    </row>
    <row r="83" spans="1:10" ht="24" x14ac:dyDescent="0.2">
      <c r="A83" s="17">
        <v>82</v>
      </c>
      <c r="B83" s="33" t="s">
        <v>14</v>
      </c>
      <c r="C83" s="18" t="s">
        <v>41</v>
      </c>
      <c r="D83" s="32">
        <v>2800000</v>
      </c>
      <c r="E83" s="32">
        <v>2800000</v>
      </c>
      <c r="F83" s="32">
        <v>0</v>
      </c>
      <c r="G83" s="32">
        <v>2800000</v>
      </c>
      <c r="H83" s="32">
        <v>980000</v>
      </c>
      <c r="I83" s="32">
        <v>1820000</v>
      </c>
      <c r="J83" s="32">
        <v>328732170</v>
      </c>
    </row>
    <row r="84" spans="1:10" ht="24" x14ac:dyDescent="0.2">
      <c r="A84" s="17">
        <v>83</v>
      </c>
      <c r="B84" s="33" t="s">
        <v>12</v>
      </c>
      <c r="C84" s="18" t="s">
        <v>76</v>
      </c>
      <c r="D84" s="32">
        <v>512955</v>
      </c>
      <c r="E84" s="32">
        <v>512955</v>
      </c>
      <c r="F84" s="32">
        <v>0</v>
      </c>
      <c r="G84" s="32">
        <v>512955</v>
      </c>
      <c r="H84" s="32">
        <v>179534</v>
      </c>
      <c r="I84" s="32">
        <v>333421</v>
      </c>
      <c r="J84" s="32">
        <v>329065591</v>
      </c>
    </row>
    <row r="85" spans="1:10" s="23" customFormat="1" ht="20.25" customHeight="1" x14ac:dyDescent="0.2">
      <c r="A85" s="17">
        <v>84</v>
      </c>
      <c r="B85" s="33" t="s">
        <v>18</v>
      </c>
      <c r="C85" s="18" t="s">
        <v>150</v>
      </c>
      <c r="D85" s="32">
        <v>10171421</v>
      </c>
      <c r="E85" s="32">
        <v>9220975</v>
      </c>
      <c r="F85" s="32">
        <v>0</v>
      </c>
      <c r="G85" s="32">
        <v>9220975</v>
      </c>
      <c r="H85" s="32">
        <v>3227341</v>
      </c>
      <c r="I85" s="32">
        <v>5993634</v>
      </c>
      <c r="J85" s="32">
        <v>335059225</v>
      </c>
    </row>
    <row r="86" spans="1:10" x14ac:dyDescent="0.2">
      <c r="A86" s="17">
        <v>85</v>
      </c>
      <c r="B86" s="33" t="s">
        <v>23</v>
      </c>
      <c r="C86" s="18" t="s">
        <v>151</v>
      </c>
      <c r="D86" s="32">
        <v>2177465</v>
      </c>
      <c r="E86" s="32">
        <v>2177465</v>
      </c>
      <c r="F86" s="32">
        <v>0</v>
      </c>
      <c r="G86" s="32">
        <v>2177465</v>
      </c>
      <c r="H86" s="32">
        <v>762113</v>
      </c>
      <c r="I86" s="32">
        <v>1415352</v>
      </c>
      <c r="J86" s="32">
        <v>336474577</v>
      </c>
    </row>
    <row r="87" spans="1:10" ht="24" x14ac:dyDescent="0.2">
      <c r="A87" s="17">
        <v>86</v>
      </c>
      <c r="B87" s="33" t="s">
        <v>18</v>
      </c>
      <c r="C87" s="18" t="s">
        <v>152</v>
      </c>
      <c r="D87" s="32">
        <v>7470074</v>
      </c>
      <c r="E87" s="32">
        <v>7819252</v>
      </c>
      <c r="F87" s="32">
        <v>0</v>
      </c>
      <c r="G87" s="32">
        <v>7819252</v>
      </c>
      <c r="H87" s="32">
        <v>2736738</v>
      </c>
      <c r="I87" s="32">
        <v>5082514</v>
      </c>
      <c r="J87" s="32">
        <v>341557091</v>
      </c>
    </row>
    <row r="88" spans="1:10" x14ac:dyDescent="0.2">
      <c r="A88" s="17">
        <v>87</v>
      </c>
      <c r="B88" s="33" t="s">
        <v>11</v>
      </c>
      <c r="C88" s="18" t="s">
        <v>32</v>
      </c>
      <c r="D88" s="32">
        <v>991068</v>
      </c>
      <c r="E88" s="32">
        <v>991068</v>
      </c>
      <c r="F88" s="32">
        <v>0</v>
      </c>
      <c r="G88" s="32">
        <v>991068</v>
      </c>
      <c r="H88" s="32">
        <v>198214</v>
      </c>
      <c r="I88" s="32">
        <v>792854</v>
      </c>
      <c r="J88" s="32">
        <v>342349945</v>
      </c>
    </row>
    <row r="89" spans="1:10" ht="24" x14ac:dyDescent="0.2">
      <c r="A89" s="17">
        <v>88</v>
      </c>
      <c r="B89" s="33" t="s">
        <v>153</v>
      </c>
      <c r="C89" s="18" t="s">
        <v>154</v>
      </c>
      <c r="D89" s="32">
        <v>1040957</v>
      </c>
      <c r="E89" s="32">
        <v>1040957</v>
      </c>
      <c r="F89" s="32">
        <v>0</v>
      </c>
      <c r="G89" s="32">
        <v>1040957</v>
      </c>
      <c r="H89" s="32">
        <v>20819</v>
      </c>
      <c r="I89" s="32">
        <v>1020138</v>
      </c>
      <c r="J89" s="32">
        <v>343370083</v>
      </c>
    </row>
    <row r="90" spans="1:10" ht="24" x14ac:dyDescent="0.2">
      <c r="A90" s="17">
        <v>89</v>
      </c>
      <c r="B90" s="33" t="s">
        <v>26</v>
      </c>
      <c r="C90" s="18" t="s">
        <v>155</v>
      </c>
      <c r="D90" s="32">
        <v>1505449</v>
      </c>
      <c r="E90" s="32">
        <v>1505449</v>
      </c>
      <c r="F90" s="32">
        <v>0</v>
      </c>
      <c r="G90" s="32">
        <v>1505449</v>
      </c>
      <c r="H90" s="32">
        <v>526907</v>
      </c>
      <c r="I90" s="32">
        <v>978542</v>
      </c>
      <c r="J90" s="32">
        <v>344348625</v>
      </c>
    </row>
    <row r="91" spans="1:10" ht="24" x14ac:dyDescent="0.2">
      <c r="A91" s="17">
        <v>90</v>
      </c>
      <c r="B91" s="33" t="s">
        <v>26</v>
      </c>
      <c r="C91" s="18" t="s">
        <v>156</v>
      </c>
      <c r="D91" s="32">
        <v>1861280</v>
      </c>
      <c r="E91" s="32">
        <v>1861280</v>
      </c>
      <c r="F91" s="32">
        <v>0</v>
      </c>
      <c r="G91" s="32">
        <v>1861280</v>
      </c>
      <c r="H91" s="32">
        <v>651448</v>
      </c>
      <c r="I91" s="32">
        <v>1209832</v>
      </c>
      <c r="J91" s="32">
        <v>345558457</v>
      </c>
    </row>
    <row r="92" spans="1:10" ht="24" x14ac:dyDescent="0.2">
      <c r="A92" s="17">
        <v>91</v>
      </c>
      <c r="B92" s="33" t="s">
        <v>12</v>
      </c>
      <c r="C92" s="18" t="s">
        <v>157</v>
      </c>
      <c r="D92" s="32">
        <v>485010</v>
      </c>
      <c r="E92" s="32">
        <v>485010</v>
      </c>
      <c r="F92" s="32">
        <v>0</v>
      </c>
      <c r="G92" s="32">
        <v>485010</v>
      </c>
      <c r="H92" s="32">
        <v>169753</v>
      </c>
      <c r="I92" s="32">
        <v>315257</v>
      </c>
      <c r="J92" s="32">
        <v>345873714</v>
      </c>
    </row>
    <row r="93" spans="1:10" x14ac:dyDescent="0.2">
      <c r="A93" s="17">
        <v>92</v>
      </c>
      <c r="B93" s="33" t="s">
        <v>26</v>
      </c>
      <c r="C93" s="18" t="s">
        <v>158</v>
      </c>
      <c r="D93" s="32">
        <v>3650822</v>
      </c>
      <c r="E93" s="32">
        <v>3650822</v>
      </c>
      <c r="F93" s="32">
        <v>0</v>
      </c>
      <c r="G93" s="32">
        <v>3650822</v>
      </c>
      <c r="H93" s="32">
        <v>1277788</v>
      </c>
      <c r="I93" s="32">
        <v>2373034</v>
      </c>
      <c r="J93" s="32">
        <v>348246748</v>
      </c>
    </row>
    <row r="94" spans="1:10" ht="24" x14ac:dyDescent="0.2">
      <c r="A94" s="17">
        <v>93</v>
      </c>
      <c r="B94" s="33" t="s">
        <v>33</v>
      </c>
      <c r="C94" s="18" t="s">
        <v>34</v>
      </c>
      <c r="D94" s="32">
        <v>1452608</v>
      </c>
      <c r="E94" s="32">
        <v>1452608</v>
      </c>
      <c r="F94" s="32">
        <v>0</v>
      </c>
      <c r="G94" s="32">
        <v>1452608</v>
      </c>
      <c r="H94" s="32">
        <v>29052</v>
      </c>
      <c r="I94" s="32">
        <v>1423556</v>
      </c>
      <c r="J94" s="32">
        <v>349670304</v>
      </c>
    </row>
    <row r="95" spans="1:10" ht="24" x14ac:dyDescent="0.2">
      <c r="A95" s="17">
        <v>94</v>
      </c>
      <c r="B95" s="33" t="s">
        <v>15</v>
      </c>
      <c r="C95" s="18" t="s">
        <v>39</v>
      </c>
      <c r="D95" s="32">
        <v>3431716</v>
      </c>
      <c r="E95" s="32">
        <v>3431716</v>
      </c>
      <c r="F95" s="32">
        <v>0</v>
      </c>
      <c r="G95" s="32">
        <v>3431716</v>
      </c>
      <c r="H95" s="32">
        <v>68634</v>
      </c>
      <c r="I95" s="32">
        <v>3363082</v>
      </c>
      <c r="J95" s="32">
        <v>353033386</v>
      </c>
    </row>
    <row r="96" spans="1:10" ht="24" x14ac:dyDescent="0.2">
      <c r="A96" s="17">
        <v>95</v>
      </c>
      <c r="B96" s="33" t="s">
        <v>18</v>
      </c>
      <c r="C96" s="18" t="s">
        <v>77</v>
      </c>
      <c r="D96" s="32">
        <v>9518999</v>
      </c>
      <c r="E96" s="32">
        <v>9453696</v>
      </c>
      <c r="F96" s="32">
        <v>0</v>
      </c>
      <c r="G96" s="32">
        <v>9453696</v>
      </c>
      <c r="H96" s="32">
        <v>3308794</v>
      </c>
      <c r="I96" s="32">
        <v>6144902</v>
      </c>
      <c r="J96" s="32">
        <v>359178288</v>
      </c>
    </row>
    <row r="97" spans="1:10" ht="24" x14ac:dyDescent="0.2">
      <c r="A97" s="17">
        <v>96</v>
      </c>
      <c r="B97" s="33" t="s">
        <v>15</v>
      </c>
      <c r="C97" s="18" t="s">
        <v>36</v>
      </c>
      <c r="D97" s="32">
        <v>4064842</v>
      </c>
      <c r="E97" s="32">
        <v>4064842</v>
      </c>
      <c r="F97" s="32">
        <v>0</v>
      </c>
      <c r="G97" s="32">
        <v>4064842</v>
      </c>
      <c r="H97" s="32">
        <v>81297</v>
      </c>
      <c r="I97" s="32">
        <v>3983545</v>
      </c>
      <c r="J97" s="32">
        <v>363161833</v>
      </c>
    </row>
    <row r="98" spans="1:10" x14ac:dyDescent="0.2">
      <c r="A98" s="17">
        <v>97</v>
      </c>
      <c r="B98" s="33" t="s">
        <v>33</v>
      </c>
      <c r="C98" s="18" t="s">
        <v>112</v>
      </c>
      <c r="D98" s="32">
        <v>4220915</v>
      </c>
      <c r="E98" s="32">
        <v>4220915</v>
      </c>
      <c r="F98" s="32">
        <v>0</v>
      </c>
      <c r="G98" s="32">
        <v>4220915</v>
      </c>
      <c r="H98" s="32">
        <v>84418</v>
      </c>
      <c r="I98" s="32">
        <v>4136497</v>
      </c>
      <c r="J98" s="32">
        <v>367298330</v>
      </c>
    </row>
    <row r="99" spans="1:10" x14ac:dyDescent="0.2">
      <c r="A99" s="17">
        <v>98</v>
      </c>
      <c r="B99" s="33" t="s">
        <v>26</v>
      </c>
      <c r="C99" s="18" t="s">
        <v>159</v>
      </c>
      <c r="D99" s="32">
        <v>12637758</v>
      </c>
      <c r="E99" s="32">
        <v>12637758</v>
      </c>
      <c r="F99" s="32">
        <v>0</v>
      </c>
      <c r="G99" s="32">
        <v>12637758</v>
      </c>
      <c r="H99" s="32">
        <v>4423215</v>
      </c>
      <c r="I99" s="32">
        <v>8214543</v>
      </c>
      <c r="J99" s="32">
        <v>375512873</v>
      </c>
    </row>
    <row r="100" spans="1:10" ht="24" x14ac:dyDescent="0.2">
      <c r="A100" s="17">
        <v>99</v>
      </c>
      <c r="B100" s="33" t="s">
        <v>17</v>
      </c>
      <c r="C100" s="18" t="s">
        <v>160</v>
      </c>
      <c r="D100" s="32">
        <v>1439063</v>
      </c>
      <c r="E100" s="32">
        <v>1439063</v>
      </c>
      <c r="F100" s="32">
        <v>0</v>
      </c>
      <c r="G100" s="32">
        <v>1439063</v>
      </c>
      <c r="H100" s="32">
        <v>28781</v>
      </c>
      <c r="I100" s="32">
        <v>1410282</v>
      </c>
      <c r="J100" s="32">
        <v>376923155</v>
      </c>
    </row>
    <row r="101" spans="1:10" x14ac:dyDescent="0.2">
      <c r="A101" s="17">
        <v>100</v>
      </c>
      <c r="B101" s="33" t="s">
        <v>53</v>
      </c>
      <c r="C101" s="18" t="s">
        <v>60</v>
      </c>
      <c r="D101" s="32">
        <v>10791156</v>
      </c>
      <c r="E101" s="32">
        <v>10791156</v>
      </c>
      <c r="F101" s="32">
        <v>0</v>
      </c>
      <c r="G101" s="32">
        <v>10791156</v>
      </c>
      <c r="H101" s="32">
        <v>215823</v>
      </c>
      <c r="I101" s="32">
        <v>10575333</v>
      </c>
      <c r="J101" s="32">
        <v>387498488</v>
      </c>
    </row>
    <row r="102" spans="1:10" ht="24" x14ac:dyDescent="0.2">
      <c r="A102" s="17">
        <v>101</v>
      </c>
      <c r="B102" s="33" t="s">
        <v>17</v>
      </c>
      <c r="C102" s="18" t="s">
        <v>161</v>
      </c>
      <c r="D102" s="32">
        <v>2556738</v>
      </c>
      <c r="E102" s="32">
        <v>2556738</v>
      </c>
      <c r="F102" s="32">
        <v>0</v>
      </c>
      <c r="G102" s="32">
        <v>2556738</v>
      </c>
      <c r="H102" s="32">
        <v>51135</v>
      </c>
      <c r="I102" s="32">
        <v>2505603</v>
      </c>
      <c r="J102" s="32">
        <v>390004091</v>
      </c>
    </row>
    <row r="103" spans="1:10" ht="24" x14ac:dyDescent="0.2">
      <c r="A103" s="17">
        <v>102</v>
      </c>
      <c r="B103" s="33" t="s">
        <v>162</v>
      </c>
      <c r="C103" s="18" t="s">
        <v>163</v>
      </c>
      <c r="D103" s="32">
        <v>12717972</v>
      </c>
      <c r="E103" s="32">
        <v>12717972</v>
      </c>
      <c r="F103" s="32">
        <v>0</v>
      </c>
      <c r="G103" s="32">
        <v>12717972</v>
      </c>
      <c r="H103" s="32">
        <v>4451290</v>
      </c>
      <c r="I103" s="32">
        <v>8266682</v>
      </c>
      <c r="J103" s="32">
        <v>398270773</v>
      </c>
    </row>
    <row r="104" spans="1:10" s="23" customFormat="1" ht="20.25" customHeight="1" x14ac:dyDescent="0.2">
      <c r="A104" s="17">
        <v>103</v>
      </c>
      <c r="B104" s="33" t="s">
        <v>61</v>
      </c>
      <c r="C104" s="18" t="s">
        <v>164</v>
      </c>
      <c r="D104" s="32">
        <v>2760000</v>
      </c>
      <c r="E104" s="32">
        <v>2760000</v>
      </c>
      <c r="F104" s="32">
        <v>0</v>
      </c>
      <c r="G104" s="32">
        <v>2760000</v>
      </c>
      <c r="H104" s="32">
        <v>55200</v>
      </c>
      <c r="I104" s="32">
        <v>2704800</v>
      </c>
      <c r="J104" s="32">
        <v>400975573</v>
      </c>
    </row>
    <row r="105" spans="1:10" x14ac:dyDescent="0.2">
      <c r="C105" s="21" t="s">
        <v>40</v>
      </c>
      <c r="D105" s="34">
        <f>SUM(D2:D104)</f>
        <v>519868287</v>
      </c>
      <c r="E105" s="34">
        <f t="shared" ref="E105:H105" si="0">SUM(E2:E104)</f>
        <v>535228558</v>
      </c>
      <c r="F105" s="34">
        <f t="shared" si="0"/>
        <v>37946726</v>
      </c>
      <c r="G105" s="34">
        <f t="shared" si="0"/>
        <v>497281832</v>
      </c>
      <c r="H105" s="34">
        <f t="shared" si="0"/>
        <v>96306259</v>
      </c>
      <c r="I105" s="34">
        <f t="shared" ref="I105" si="1">SUM(I2:I104)</f>
        <v>400975573</v>
      </c>
    </row>
  </sheetData>
  <autoFilter ref="A1:J105" xr:uid="{00000000-0001-0000-0200-000000000000}"/>
  <pageMargins left="0.5" right="0.5" top="0.75" bottom="0.75" header="0.5" footer="0.5"/>
  <pageSetup scale="80" fitToHeight="0" orientation="landscape" r:id="rId1"/>
  <headerFooter>
    <oddFooter>&amp;L&amp;"Arial,Bold"&amp;8Issue Date: 2/20/2026
Run Date: 2/19/2026&amp;C&amp;"Arial,Bold"&amp;8Major Maintenance Grant List&amp;R&amp;"Arial,Bold"&amp;8Page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A3FE6-7B09-4F52-B308-956AFA4C7908}">
  <dimension ref="A1:AA104"/>
  <sheetViews>
    <sheetView workbookViewId="0">
      <selection activeCell="D1" sqref="D1:Z1"/>
    </sheetView>
  </sheetViews>
  <sheetFormatPr defaultColWidth="9.140625" defaultRowHeight="12.75" x14ac:dyDescent="0.2"/>
  <cols>
    <col min="1" max="1" width="5.85546875" style="4" customWidth="1"/>
    <col min="2" max="2" width="15.5703125" style="65" customWidth="1"/>
    <col min="3" max="3" width="28.7109375" style="64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10" customFormat="1" ht="68.25" thickBot="1" x14ac:dyDescent="0.25">
      <c r="A1" s="7" t="s">
        <v>169</v>
      </c>
      <c r="B1" s="8" t="s">
        <v>0</v>
      </c>
      <c r="C1" s="8" t="s">
        <v>1</v>
      </c>
      <c r="D1" s="8" t="s">
        <v>214</v>
      </c>
      <c r="E1" s="8" t="s">
        <v>215</v>
      </c>
      <c r="F1" s="8" t="s">
        <v>216</v>
      </c>
      <c r="G1" s="8" t="s">
        <v>217</v>
      </c>
      <c r="H1" s="8" t="s">
        <v>218</v>
      </c>
      <c r="I1" s="8" t="s">
        <v>219</v>
      </c>
      <c r="J1" s="8" t="s">
        <v>220</v>
      </c>
      <c r="K1" s="8" t="s">
        <v>221</v>
      </c>
      <c r="L1" s="8" t="s">
        <v>222</v>
      </c>
      <c r="M1" s="8" t="s">
        <v>223</v>
      </c>
      <c r="N1" s="8" t="s">
        <v>224</v>
      </c>
      <c r="O1" s="8" t="s">
        <v>225</v>
      </c>
      <c r="P1" s="8" t="s">
        <v>226</v>
      </c>
      <c r="Q1" s="8" t="s">
        <v>227</v>
      </c>
      <c r="R1" s="8" t="s">
        <v>228</v>
      </c>
      <c r="S1" s="8" t="s">
        <v>229</v>
      </c>
      <c r="T1" s="8" t="s">
        <v>230</v>
      </c>
      <c r="U1" s="8" t="s">
        <v>231</v>
      </c>
      <c r="V1" s="8" t="s">
        <v>232</v>
      </c>
      <c r="W1" s="8" t="s">
        <v>233</v>
      </c>
      <c r="X1" s="8" t="s">
        <v>234</v>
      </c>
      <c r="Y1" s="8" t="s">
        <v>235</v>
      </c>
      <c r="Z1" s="8" t="s">
        <v>236</v>
      </c>
      <c r="AA1" s="9" t="s">
        <v>2</v>
      </c>
    </row>
    <row r="2" spans="1:27" ht="36" x14ac:dyDescent="0.2">
      <c r="A2" s="62">
        <v>1</v>
      </c>
      <c r="B2" s="38" t="s">
        <v>115</v>
      </c>
      <c r="C2" s="38" t="s">
        <v>116</v>
      </c>
      <c r="D2" s="15">
        <v>30</v>
      </c>
      <c r="E2" s="15">
        <v>15</v>
      </c>
      <c r="F2" s="15">
        <v>0</v>
      </c>
      <c r="G2" s="15">
        <v>25</v>
      </c>
      <c r="H2" s="15">
        <v>0</v>
      </c>
      <c r="I2" s="15">
        <v>1.74</v>
      </c>
      <c r="J2" s="15">
        <v>0</v>
      </c>
      <c r="K2" s="15">
        <v>0</v>
      </c>
      <c r="L2" s="15">
        <v>0</v>
      </c>
      <c r="M2" s="15">
        <v>10</v>
      </c>
      <c r="N2" s="15">
        <v>30</v>
      </c>
      <c r="O2" s="15">
        <v>3.67</v>
      </c>
      <c r="P2" s="15">
        <v>3.33</v>
      </c>
      <c r="Q2" s="15">
        <v>3.67</v>
      </c>
      <c r="R2" s="15">
        <v>2.33</v>
      </c>
      <c r="S2" s="15">
        <v>3</v>
      </c>
      <c r="T2" s="15">
        <v>45</v>
      </c>
      <c r="U2" s="15">
        <v>49</v>
      </c>
      <c r="V2" s="15">
        <v>4.33</v>
      </c>
      <c r="W2" s="15">
        <v>30</v>
      </c>
      <c r="X2" s="15">
        <v>4</v>
      </c>
      <c r="Y2" s="15">
        <v>0</v>
      </c>
      <c r="Z2" s="15">
        <v>10</v>
      </c>
      <c r="AA2" s="15">
        <v>270.08</v>
      </c>
    </row>
    <row r="3" spans="1:27" ht="24" x14ac:dyDescent="0.2">
      <c r="A3" s="62">
        <v>2</v>
      </c>
      <c r="B3" s="38" t="s">
        <v>117</v>
      </c>
      <c r="C3" s="38" t="s">
        <v>118</v>
      </c>
      <c r="D3" s="15">
        <v>30</v>
      </c>
      <c r="E3" s="15">
        <v>15</v>
      </c>
      <c r="F3" s="15">
        <v>0</v>
      </c>
      <c r="G3" s="15">
        <v>25</v>
      </c>
      <c r="H3" s="15">
        <v>0</v>
      </c>
      <c r="I3" s="15">
        <v>3.68</v>
      </c>
      <c r="J3" s="15">
        <v>0</v>
      </c>
      <c r="K3" s="15">
        <v>0</v>
      </c>
      <c r="L3" s="15">
        <v>0</v>
      </c>
      <c r="M3" s="15">
        <v>10</v>
      </c>
      <c r="N3" s="15">
        <v>25</v>
      </c>
      <c r="O3" s="15">
        <v>2</v>
      </c>
      <c r="P3" s="15">
        <v>1.67</v>
      </c>
      <c r="Q3" s="15">
        <v>3</v>
      </c>
      <c r="R3" s="15">
        <v>2</v>
      </c>
      <c r="S3" s="15">
        <v>3</v>
      </c>
      <c r="T3" s="15">
        <v>8.33</v>
      </c>
      <c r="U3" s="15">
        <v>50</v>
      </c>
      <c r="V3" s="15">
        <v>1.33</v>
      </c>
      <c r="W3" s="15">
        <v>23</v>
      </c>
      <c r="X3" s="15">
        <v>8.33</v>
      </c>
      <c r="Y3" s="15">
        <v>0</v>
      </c>
      <c r="Z3" s="15">
        <v>10</v>
      </c>
      <c r="AA3" s="15">
        <v>221.35</v>
      </c>
    </row>
    <row r="4" spans="1:27" ht="24" x14ac:dyDescent="0.2">
      <c r="A4" s="62">
        <v>3</v>
      </c>
      <c r="B4" s="38" t="s">
        <v>19</v>
      </c>
      <c r="C4" s="38" t="s">
        <v>165</v>
      </c>
      <c r="D4" s="15">
        <v>30</v>
      </c>
      <c r="E4" s="15">
        <v>15</v>
      </c>
      <c r="F4" s="15">
        <v>0</v>
      </c>
      <c r="G4" s="15">
        <v>25</v>
      </c>
      <c r="H4" s="15">
        <v>0</v>
      </c>
      <c r="I4" s="15">
        <v>1.19</v>
      </c>
      <c r="J4" s="15">
        <v>0</v>
      </c>
      <c r="K4" s="15">
        <v>0</v>
      </c>
      <c r="L4" s="15">
        <v>0</v>
      </c>
      <c r="M4" s="15">
        <v>8</v>
      </c>
      <c r="N4" s="15">
        <v>30</v>
      </c>
      <c r="O4" s="15">
        <v>2.67</v>
      </c>
      <c r="P4" s="15">
        <v>2</v>
      </c>
      <c r="Q4" s="15">
        <v>2.67</v>
      </c>
      <c r="R4" s="15">
        <v>1.67</v>
      </c>
      <c r="S4" s="15">
        <v>2.67</v>
      </c>
      <c r="T4" s="15">
        <v>0</v>
      </c>
      <c r="U4" s="15">
        <v>41.13</v>
      </c>
      <c r="V4" s="15">
        <v>5</v>
      </c>
      <c r="W4" s="15">
        <v>29.33</v>
      </c>
      <c r="X4" s="15">
        <v>5</v>
      </c>
      <c r="Y4" s="15">
        <v>0</v>
      </c>
      <c r="Z4" s="15">
        <v>1</v>
      </c>
      <c r="AA4" s="15">
        <v>202.32</v>
      </c>
    </row>
    <row r="5" spans="1:27" ht="24" x14ac:dyDescent="0.2">
      <c r="A5" s="62">
        <v>4</v>
      </c>
      <c r="B5" s="38" t="s">
        <v>13</v>
      </c>
      <c r="C5" s="38" t="s">
        <v>52</v>
      </c>
      <c r="D5" s="15">
        <v>30</v>
      </c>
      <c r="E5" s="15">
        <v>15</v>
      </c>
      <c r="F5" s="15">
        <v>0</v>
      </c>
      <c r="G5" s="15">
        <v>20</v>
      </c>
      <c r="H5" s="15">
        <v>0</v>
      </c>
      <c r="I5" s="15">
        <v>2.17</v>
      </c>
      <c r="J5" s="15">
        <v>0</v>
      </c>
      <c r="K5" s="15">
        <v>0</v>
      </c>
      <c r="L5" s="15">
        <v>0</v>
      </c>
      <c r="M5" s="15">
        <v>8</v>
      </c>
      <c r="N5" s="15">
        <v>30</v>
      </c>
      <c r="O5" s="15">
        <v>3.67</v>
      </c>
      <c r="P5" s="15">
        <v>1</v>
      </c>
      <c r="Q5" s="15">
        <v>3.33</v>
      </c>
      <c r="R5" s="15">
        <v>2.33</v>
      </c>
      <c r="S5" s="15">
        <v>3</v>
      </c>
      <c r="T5" s="15">
        <v>10</v>
      </c>
      <c r="U5" s="15">
        <v>32.33</v>
      </c>
      <c r="V5" s="15">
        <v>4</v>
      </c>
      <c r="W5" s="15">
        <v>18.329999999999998</v>
      </c>
      <c r="X5" s="15">
        <v>0</v>
      </c>
      <c r="Y5" s="15">
        <v>0</v>
      </c>
      <c r="Z5" s="15">
        <v>13.67</v>
      </c>
      <c r="AA5" s="15">
        <v>196.84</v>
      </c>
    </row>
    <row r="6" spans="1:27" ht="24" x14ac:dyDescent="0.2">
      <c r="A6" s="62">
        <v>5</v>
      </c>
      <c r="B6" s="38" t="s">
        <v>82</v>
      </c>
      <c r="C6" s="38" t="s">
        <v>83</v>
      </c>
      <c r="D6" s="15">
        <v>30</v>
      </c>
      <c r="E6" s="15">
        <v>15</v>
      </c>
      <c r="F6" s="15">
        <v>0</v>
      </c>
      <c r="G6" s="15">
        <v>25</v>
      </c>
      <c r="H6" s="15">
        <v>0</v>
      </c>
      <c r="I6" s="15">
        <v>1.35</v>
      </c>
      <c r="J6" s="15">
        <v>0</v>
      </c>
      <c r="K6" s="15">
        <v>0</v>
      </c>
      <c r="L6" s="15">
        <v>0</v>
      </c>
      <c r="M6" s="15">
        <v>10</v>
      </c>
      <c r="N6" s="15">
        <v>30</v>
      </c>
      <c r="O6" s="15">
        <v>2.33</v>
      </c>
      <c r="P6" s="15">
        <v>1.33</v>
      </c>
      <c r="Q6" s="15">
        <v>2</v>
      </c>
      <c r="R6" s="15">
        <v>2</v>
      </c>
      <c r="S6" s="15">
        <v>2</v>
      </c>
      <c r="T6" s="15">
        <v>25</v>
      </c>
      <c r="U6" s="15">
        <v>10.35</v>
      </c>
      <c r="V6" s="15">
        <v>4</v>
      </c>
      <c r="W6" s="15">
        <v>16.329999999999998</v>
      </c>
      <c r="X6" s="15">
        <v>4</v>
      </c>
      <c r="Y6" s="15">
        <v>0</v>
      </c>
      <c r="Z6" s="15">
        <v>10</v>
      </c>
      <c r="AA6" s="15">
        <v>190.7</v>
      </c>
    </row>
    <row r="7" spans="1:27" x14ac:dyDescent="0.2">
      <c r="A7" s="62">
        <v>6</v>
      </c>
      <c r="B7" s="38" t="s">
        <v>12</v>
      </c>
      <c r="C7" s="38" t="s">
        <v>88</v>
      </c>
      <c r="D7" s="15">
        <v>27</v>
      </c>
      <c r="E7" s="15">
        <v>15</v>
      </c>
      <c r="F7" s="15">
        <v>0</v>
      </c>
      <c r="G7" s="15">
        <v>25</v>
      </c>
      <c r="H7" s="15">
        <v>0</v>
      </c>
      <c r="I7" s="15">
        <v>4.59</v>
      </c>
      <c r="J7" s="15">
        <v>0</v>
      </c>
      <c r="K7" s="15">
        <v>0</v>
      </c>
      <c r="L7" s="15">
        <v>0</v>
      </c>
      <c r="M7" s="15">
        <v>10</v>
      </c>
      <c r="N7" s="15">
        <v>25</v>
      </c>
      <c r="O7" s="15">
        <v>4.67</v>
      </c>
      <c r="P7" s="15">
        <v>2</v>
      </c>
      <c r="Q7" s="15">
        <v>4.67</v>
      </c>
      <c r="R7" s="15">
        <v>5</v>
      </c>
      <c r="S7" s="15">
        <v>3.33</v>
      </c>
      <c r="T7" s="15">
        <v>0</v>
      </c>
      <c r="U7" s="15">
        <v>25.72</v>
      </c>
      <c r="V7" s="15">
        <v>0.33</v>
      </c>
      <c r="W7" s="15">
        <v>27</v>
      </c>
      <c r="X7" s="15">
        <v>0.33</v>
      </c>
      <c r="Y7" s="15">
        <v>0</v>
      </c>
      <c r="Z7" s="15">
        <v>10</v>
      </c>
      <c r="AA7" s="15">
        <v>189.64</v>
      </c>
    </row>
    <row r="8" spans="1:27" ht="24" x14ac:dyDescent="0.2">
      <c r="A8" s="62">
        <v>7</v>
      </c>
      <c r="B8" s="38" t="s">
        <v>12</v>
      </c>
      <c r="C8" s="38" t="s">
        <v>48</v>
      </c>
      <c r="D8" s="15">
        <v>30</v>
      </c>
      <c r="E8" s="15">
        <v>15</v>
      </c>
      <c r="F8" s="15">
        <v>0</v>
      </c>
      <c r="G8" s="15">
        <v>25</v>
      </c>
      <c r="H8" s="15">
        <v>0</v>
      </c>
      <c r="I8" s="15">
        <v>4.63</v>
      </c>
      <c r="J8" s="15">
        <v>0</v>
      </c>
      <c r="K8" s="15">
        <v>0</v>
      </c>
      <c r="L8" s="15">
        <v>0</v>
      </c>
      <c r="M8" s="15">
        <v>5</v>
      </c>
      <c r="N8" s="15">
        <v>30</v>
      </c>
      <c r="O8" s="15">
        <v>4</v>
      </c>
      <c r="P8" s="15">
        <v>2.33</v>
      </c>
      <c r="Q8" s="15">
        <v>2</v>
      </c>
      <c r="R8" s="15">
        <v>3</v>
      </c>
      <c r="S8" s="15">
        <v>4</v>
      </c>
      <c r="T8" s="15">
        <v>0</v>
      </c>
      <c r="U8" s="15">
        <v>20.2</v>
      </c>
      <c r="V8" s="15">
        <v>2.67</v>
      </c>
      <c r="W8" s="15">
        <v>27</v>
      </c>
      <c r="X8" s="15">
        <v>2.33</v>
      </c>
      <c r="Y8" s="15">
        <v>0</v>
      </c>
      <c r="Z8" s="15">
        <v>5.33</v>
      </c>
      <c r="AA8" s="15">
        <v>182.5</v>
      </c>
    </row>
    <row r="9" spans="1:27" ht="36" x14ac:dyDescent="0.2">
      <c r="A9" s="62">
        <v>8</v>
      </c>
      <c r="B9" s="38" t="s">
        <v>18</v>
      </c>
      <c r="C9" s="38" t="s">
        <v>75</v>
      </c>
      <c r="D9" s="15">
        <v>30</v>
      </c>
      <c r="E9" s="15">
        <v>15</v>
      </c>
      <c r="F9" s="15">
        <v>0</v>
      </c>
      <c r="G9" s="15">
        <v>10</v>
      </c>
      <c r="H9" s="15">
        <v>0</v>
      </c>
      <c r="I9" s="15">
        <v>3.06</v>
      </c>
      <c r="J9" s="15">
        <v>0</v>
      </c>
      <c r="K9" s="15">
        <v>0</v>
      </c>
      <c r="L9" s="15">
        <v>0</v>
      </c>
      <c r="M9" s="15">
        <v>8</v>
      </c>
      <c r="N9" s="15">
        <v>30</v>
      </c>
      <c r="O9" s="15">
        <v>2</v>
      </c>
      <c r="P9" s="15">
        <v>4</v>
      </c>
      <c r="Q9" s="15">
        <v>4</v>
      </c>
      <c r="R9" s="15">
        <v>2.33</v>
      </c>
      <c r="S9" s="15">
        <v>4</v>
      </c>
      <c r="T9" s="15">
        <v>18.329999999999998</v>
      </c>
      <c r="U9" s="15">
        <v>30.22</v>
      </c>
      <c r="V9" s="15">
        <v>0</v>
      </c>
      <c r="W9" s="15">
        <v>13.67</v>
      </c>
      <c r="X9" s="15">
        <v>7</v>
      </c>
      <c r="Y9" s="15">
        <v>0</v>
      </c>
      <c r="Z9" s="15">
        <v>0.33</v>
      </c>
      <c r="AA9" s="15">
        <v>181.94</v>
      </c>
    </row>
    <row r="10" spans="1:27" ht="24" x14ac:dyDescent="0.2">
      <c r="A10" s="62">
        <v>9</v>
      </c>
      <c r="B10" s="38" t="s">
        <v>85</v>
      </c>
      <c r="C10" s="38" t="s">
        <v>86</v>
      </c>
      <c r="D10" s="15">
        <v>30</v>
      </c>
      <c r="E10" s="15">
        <v>13.25</v>
      </c>
      <c r="F10" s="15">
        <v>0</v>
      </c>
      <c r="G10" s="15">
        <v>0</v>
      </c>
      <c r="H10" s="15">
        <v>0</v>
      </c>
      <c r="I10" s="15">
        <v>1.44</v>
      </c>
      <c r="J10" s="15">
        <v>0</v>
      </c>
      <c r="K10" s="15">
        <v>0</v>
      </c>
      <c r="L10" s="15">
        <v>0</v>
      </c>
      <c r="M10" s="15">
        <v>10</v>
      </c>
      <c r="N10" s="15">
        <v>30</v>
      </c>
      <c r="O10" s="15">
        <v>2.67</v>
      </c>
      <c r="P10" s="15">
        <v>2</v>
      </c>
      <c r="Q10" s="15">
        <v>3</v>
      </c>
      <c r="R10" s="15">
        <v>2</v>
      </c>
      <c r="S10" s="15">
        <v>2.33</v>
      </c>
      <c r="T10" s="15">
        <v>25</v>
      </c>
      <c r="U10" s="15">
        <v>30.61</v>
      </c>
      <c r="V10" s="15">
        <v>3.33</v>
      </c>
      <c r="W10" s="15">
        <v>15</v>
      </c>
      <c r="X10" s="15">
        <v>0.33</v>
      </c>
      <c r="Y10" s="15">
        <v>0</v>
      </c>
      <c r="Z10" s="15">
        <v>7.67</v>
      </c>
      <c r="AA10" s="15">
        <v>178.63</v>
      </c>
    </row>
    <row r="11" spans="1:27" ht="24" x14ac:dyDescent="0.2">
      <c r="A11" s="62">
        <v>10</v>
      </c>
      <c r="B11" s="38" t="s">
        <v>35</v>
      </c>
      <c r="C11" s="38" t="s">
        <v>58</v>
      </c>
      <c r="D11" s="15">
        <v>30</v>
      </c>
      <c r="E11" s="15">
        <v>6</v>
      </c>
      <c r="F11" s="15">
        <v>0</v>
      </c>
      <c r="G11" s="15">
        <v>25</v>
      </c>
      <c r="H11" s="15">
        <v>0</v>
      </c>
      <c r="I11" s="15">
        <v>2.71</v>
      </c>
      <c r="J11" s="15">
        <v>0</v>
      </c>
      <c r="K11" s="15">
        <v>0</v>
      </c>
      <c r="L11" s="15">
        <v>0</v>
      </c>
      <c r="M11" s="15">
        <v>10</v>
      </c>
      <c r="N11" s="15">
        <v>30</v>
      </c>
      <c r="O11" s="15">
        <v>4</v>
      </c>
      <c r="P11" s="15">
        <v>2</v>
      </c>
      <c r="Q11" s="15">
        <v>5</v>
      </c>
      <c r="R11" s="15">
        <v>2</v>
      </c>
      <c r="S11" s="15">
        <v>4</v>
      </c>
      <c r="T11" s="15">
        <v>0</v>
      </c>
      <c r="U11" s="15">
        <v>12</v>
      </c>
      <c r="V11" s="15">
        <v>0.33</v>
      </c>
      <c r="W11" s="15">
        <v>29</v>
      </c>
      <c r="X11" s="15">
        <v>6</v>
      </c>
      <c r="Y11" s="15">
        <v>0</v>
      </c>
      <c r="Z11" s="15">
        <v>8.67</v>
      </c>
      <c r="AA11" s="15">
        <v>176.71</v>
      </c>
    </row>
    <row r="12" spans="1:27" ht="24" x14ac:dyDescent="0.2">
      <c r="A12" s="62">
        <v>11</v>
      </c>
      <c r="B12" s="38" t="s">
        <v>12</v>
      </c>
      <c r="C12" s="38" t="s">
        <v>72</v>
      </c>
      <c r="D12" s="15">
        <v>24</v>
      </c>
      <c r="E12" s="15">
        <v>13.4</v>
      </c>
      <c r="F12" s="15">
        <v>0</v>
      </c>
      <c r="G12" s="15">
        <v>25</v>
      </c>
      <c r="H12" s="15">
        <v>0</v>
      </c>
      <c r="I12" s="15">
        <v>4.53</v>
      </c>
      <c r="J12" s="15">
        <v>0</v>
      </c>
      <c r="K12" s="15">
        <v>0</v>
      </c>
      <c r="L12" s="15">
        <v>0</v>
      </c>
      <c r="M12" s="15">
        <v>10</v>
      </c>
      <c r="N12" s="15">
        <v>30</v>
      </c>
      <c r="O12" s="15">
        <v>4</v>
      </c>
      <c r="P12" s="15">
        <v>2</v>
      </c>
      <c r="Q12" s="15">
        <v>3.33</v>
      </c>
      <c r="R12" s="15">
        <v>3</v>
      </c>
      <c r="S12" s="15">
        <v>2</v>
      </c>
      <c r="T12" s="15">
        <v>0</v>
      </c>
      <c r="U12" s="15">
        <v>11</v>
      </c>
      <c r="V12" s="15">
        <v>3.33</v>
      </c>
      <c r="W12" s="15">
        <v>27.67</v>
      </c>
      <c r="X12" s="15" t="s">
        <v>212</v>
      </c>
      <c r="Y12" s="15">
        <v>0</v>
      </c>
      <c r="Z12" s="15">
        <v>2</v>
      </c>
      <c r="AA12" s="15">
        <v>171.59</v>
      </c>
    </row>
    <row r="13" spans="1:27" ht="36" x14ac:dyDescent="0.2">
      <c r="A13" s="62">
        <v>12</v>
      </c>
      <c r="B13" s="38" t="s">
        <v>16</v>
      </c>
      <c r="C13" s="38" t="s">
        <v>87</v>
      </c>
      <c r="D13" s="15">
        <v>27</v>
      </c>
      <c r="E13" s="15">
        <v>15</v>
      </c>
      <c r="F13" s="15">
        <v>0</v>
      </c>
      <c r="G13" s="15">
        <v>25</v>
      </c>
      <c r="H13" s="15">
        <v>0</v>
      </c>
      <c r="I13" s="15">
        <v>2.14</v>
      </c>
      <c r="J13" s="15">
        <v>0</v>
      </c>
      <c r="K13" s="15">
        <v>0</v>
      </c>
      <c r="L13" s="15">
        <v>0</v>
      </c>
      <c r="M13" s="15">
        <v>10</v>
      </c>
      <c r="N13" s="15">
        <v>30</v>
      </c>
      <c r="O13" s="15">
        <v>2</v>
      </c>
      <c r="P13" s="15">
        <v>1</v>
      </c>
      <c r="Q13" s="15">
        <v>1</v>
      </c>
      <c r="R13" s="15">
        <v>1.33</v>
      </c>
      <c r="S13" s="15">
        <v>2</v>
      </c>
      <c r="T13" s="15">
        <v>0</v>
      </c>
      <c r="U13" s="15">
        <v>12</v>
      </c>
      <c r="V13" s="15">
        <v>3.67</v>
      </c>
      <c r="W13" s="15">
        <v>28</v>
      </c>
      <c r="X13" s="15">
        <v>4.67</v>
      </c>
      <c r="Y13" s="15">
        <v>0</v>
      </c>
      <c r="Z13" s="15">
        <v>6.67</v>
      </c>
      <c r="AA13" s="15">
        <v>171.47</v>
      </c>
    </row>
    <row r="14" spans="1:27" ht="24" x14ac:dyDescent="0.2">
      <c r="A14" s="62">
        <v>13</v>
      </c>
      <c r="B14" s="38" t="s">
        <v>45</v>
      </c>
      <c r="C14" s="38" t="s">
        <v>46</v>
      </c>
      <c r="D14" s="15">
        <v>30</v>
      </c>
      <c r="E14" s="15">
        <v>15</v>
      </c>
      <c r="F14" s="15">
        <v>0</v>
      </c>
      <c r="G14" s="15">
        <v>20</v>
      </c>
      <c r="H14" s="15">
        <v>0</v>
      </c>
      <c r="I14" s="15">
        <v>4.26</v>
      </c>
      <c r="J14" s="15">
        <v>0</v>
      </c>
      <c r="K14" s="15">
        <v>0</v>
      </c>
      <c r="L14" s="15">
        <v>0</v>
      </c>
      <c r="M14" s="15">
        <v>5</v>
      </c>
      <c r="N14" s="15">
        <v>30</v>
      </c>
      <c r="O14" s="15">
        <v>2</v>
      </c>
      <c r="P14" s="15">
        <v>2</v>
      </c>
      <c r="Q14" s="15">
        <v>3</v>
      </c>
      <c r="R14" s="15">
        <v>2</v>
      </c>
      <c r="S14" s="15">
        <v>2</v>
      </c>
      <c r="T14" s="15">
        <v>0</v>
      </c>
      <c r="U14" s="15">
        <v>15</v>
      </c>
      <c r="V14" s="15">
        <v>2</v>
      </c>
      <c r="W14" s="15">
        <v>16.329999999999998</v>
      </c>
      <c r="X14" s="15">
        <v>12.67</v>
      </c>
      <c r="Y14" s="15">
        <v>0</v>
      </c>
      <c r="Z14" s="15">
        <v>10</v>
      </c>
      <c r="AA14" s="15">
        <v>171.26</v>
      </c>
    </row>
    <row r="15" spans="1:27" ht="24" x14ac:dyDescent="0.2">
      <c r="A15" s="62">
        <v>14</v>
      </c>
      <c r="B15" s="38" t="s">
        <v>12</v>
      </c>
      <c r="C15" s="38" t="s">
        <v>21</v>
      </c>
      <c r="D15" s="15">
        <v>21</v>
      </c>
      <c r="E15" s="15">
        <v>12.6</v>
      </c>
      <c r="F15" s="15">
        <v>0</v>
      </c>
      <c r="G15" s="15">
        <v>25</v>
      </c>
      <c r="H15" s="15">
        <v>0</v>
      </c>
      <c r="I15" s="15">
        <v>4.6100000000000003</v>
      </c>
      <c r="J15" s="15">
        <v>0</v>
      </c>
      <c r="K15" s="15">
        <v>0</v>
      </c>
      <c r="L15" s="15">
        <v>0</v>
      </c>
      <c r="M15" s="15">
        <v>10</v>
      </c>
      <c r="N15" s="15">
        <v>30</v>
      </c>
      <c r="O15" s="15">
        <v>4</v>
      </c>
      <c r="P15" s="15">
        <v>2.33</v>
      </c>
      <c r="Q15" s="15">
        <v>2.67</v>
      </c>
      <c r="R15" s="15">
        <v>3</v>
      </c>
      <c r="S15" s="15">
        <v>2.67</v>
      </c>
      <c r="T15" s="15">
        <v>0</v>
      </c>
      <c r="U15" s="15">
        <v>9.5399999999999991</v>
      </c>
      <c r="V15" s="15">
        <v>2</v>
      </c>
      <c r="W15" s="15">
        <v>27.67</v>
      </c>
      <c r="X15" s="15">
        <v>4.67</v>
      </c>
      <c r="Y15" s="15">
        <v>0</v>
      </c>
      <c r="Z15" s="15">
        <v>6.67</v>
      </c>
      <c r="AA15" s="15">
        <v>168.41</v>
      </c>
    </row>
    <row r="16" spans="1:27" ht="24" x14ac:dyDescent="0.2">
      <c r="A16" s="62">
        <v>15</v>
      </c>
      <c r="B16" s="38" t="s">
        <v>18</v>
      </c>
      <c r="C16" s="38" t="s">
        <v>42</v>
      </c>
      <c r="D16" s="15">
        <v>24</v>
      </c>
      <c r="E16" s="15">
        <v>8.6</v>
      </c>
      <c r="F16" s="15">
        <v>0</v>
      </c>
      <c r="G16" s="15">
        <v>0</v>
      </c>
      <c r="H16" s="15">
        <v>0</v>
      </c>
      <c r="I16" s="15">
        <v>2.76</v>
      </c>
      <c r="J16" s="15">
        <v>0</v>
      </c>
      <c r="K16" s="15">
        <v>0</v>
      </c>
      <c r="L16" s="15">
        <v>0</v>
      </c>
      <c r="M16" s="15">
        <v>8</v>
      </c>
      <c r="N16" s="15">
        <v>25</v>
      </c>
      <c r="O16" s="15">
        <v>1</v>
      </c>
      <c r="P16" s="15">
        <v>4</v>
      </c>
      <c r="Q16" s="15">
        <v>4.67</v>
      </c>
      <c r="R16" s="15">
        <v>4.33</v>
      </c>
      <c r="S16" s="15">
        <v>3</v>
      </c>
      <c r="T16" s="15">
        <v>0</v>
      </c>
      <c r="U16" s="15">
        <v>50</v>
      </c>
      <c r="V16" s="15">
        <v>0</v>
      </c>
      <c r="W16" s="15">
        <v>12</v>
      </c>
      <c r="X16" s="15">
        <v>0</v>
      </c>
      <c r="Y16" s="15">
        <v>0</v>
      </c>
      <c r="Z16" s="15">
        <v>21</v>
      </c>
      <c r="AA16" s="15">
        <v>168.36</v>
      </c>
    </row>
    <row r="17" spans="1:27" ht="24" x14ac:dyDescent="0.2">
      <c r="A17" s="62">
        <v>16</v>
      </c>
      <c r="B17" s="38" t="s">
        <v>89</v>
      </c>
      <c r="C17" s="38" t="s">
        <v>90</v>
      </c>
      <c r="D17" s="15">
        <v>30</v>
      </c>
      <c r="E17" s="15">
        <v>15</v>
      </c>
      <c r="F17" s="15">
        <v>0</v>
      </c>
      <c r="G17" s="15">
        <v>25</v>
      </c>
      <c r="H17" s="15">
        <v>0</v>
      </c>
      <c r="I17" s="15">
        <v>1.26</v>
      </c>
      <c r="J17" s="15">
        <v>0</v>
      </c>
      <c r="K17" s="15">
        <v>0</v>
      </c>
      <c r="L17" s="15">
        <v>0</v>
      </c>
      <c r="M17" s="15">
        <v>10</v>
      </c>
      <c r="N17" s="15">
        <v>25</v>
      </c>
      <c r="O17" s="15">
        <v>2</v>
      </c>
      <c r="P17" s="15">
        <v>0.67</v>
      </c>
      <c r="Q17" s="15">
        <v>3</v>
      </c>
      <c r="R17" s="15">
        <v>2</v>
      </c>
      <c r="S17" s="15">
        <v>2.67</v>
      </c>
      <c r="T17" s="15">
        <v>0</v>
      </c>
      <c r="U17" s="15">
        <v>20.309999999999999</v>
      </c>
      <c r="V17" s="15">
        <v>1.67</v>
      </c>
      <c r="W17" s="15">
        <v>27</v>
      </c>
      <c r="X17" s="15">
        <v>0</v>
      </c>
      <c r="Y17" s="15">
        <v>0</v>
      </c>
      <c r="Z17" s="15">
        <v>0</v>
      </c>
      <c r="AA17" s="15">
        <v>165.58</v>
      </c>
    </row>
    <row r="18" spans="1:27" ht="24" x14ac:dyDescent="0.2">
      <c r="A18" s="62">
        <v>17</v>
      </c>
      <c r="B18" s="38" t="s">
        <v>13</v>
      </c>
      <c r="C18" s="38" t="s">
        <v>49</v>
      </c>
      <c r="D18" s="15">
        <v>27</v>
      </c>
      <c r="E18" s="15">
        <v>15</v>
      </c>
      <c r="F18" s="15">
        <v>0</v>
      </c>
      <c r="G18" s="15">
        <v>10</v>
      </c>
      <c r="H18" s="15">
        <v>0</v>
      </c>
      <c r="I18" s="15">
        <v>2.17</v>
      </c>
      <c r="J18" s="15">
        <v>0</v>
      </c>
      <c r="K18" s="15">
        <v>0</v>
      </c>
      <c r="L18" s="15">
        <v>0</v>
      </c>
      <c r="M18" s="15">
        <v>8</v>
      </c>
      <c r="N18" s="15">
        <v>30</v>
      </c>
      <c r="O18" s="15">
        <v>3.67</v>
      </c>
      <c r="P18" s="15">
        <v>1</v>
      </c>
      <c r="Q18" s="15">
        <v>3.33</v>
      </c>
      <c r="R18" s="15">
        <v>2.33</v>
      </c>
      <c r="S18" s="15">
        <v>3</v>
      </c>
      <c r="T18" s="15">
        <v>0</v>
      </c>
      <c r="U18" s="15">
        <v>28</v>
      </c>
      <c r="V18" s="15">
        <v>2.67</v>
      </c>
      <c r="W18" s="15">
        <v>15.33</v>
      </c>
      <c r="X18" s="15">
        <v>4</v>
      </c>
      <c r="Y18" s="15">
        <v>0</v>
      </c>
      <c r="Z18" s="15">
        <v>9.33</v>
      </c>
      <c r="AA18" s="15">
        <v>164.84</v>
      </c>
    </row>
    <row r="19" spans="1:27" ht="24" x14ac:dyDescent="0.2">
      <c r="A19" s="62">
        <v>18</v>
      </c>
      <c r="B19" s="38" t="s">
        <v>70</v>
      </c>
      <c r="C19" s="38" t="s">
        <v>71</v>
      </c>
      <c r="D19" s="15">
        <v>30</v>
      </c>
      <c r="E19" s="15">
        <v>3</v>
      </c>
      <c r="F19" s="15">
        <v>0</v>
      </c>
      <c r="G19" s="15">
        <v>20</v>
      </c>
      <c r="H19" s="15">
        <v>0</v>
      </c>
      <c r="I19" s="15">
        <v>2.2000000000000002</v>
      </c>
      <c r="J19" s="15">
        <v>0</v>
      </c>
      <c r="K19" s="15">
        <v>0</v>
      </c>
      <c r="L19" s="15">
        <v>0</v>
      </c>
      <c r="M19" s="15">
        <v>10</v>
      </c>
      <c r="N19" s="15">
        <v>30</v>
      </c>
      <c r="O19" s="15">
        <v>2</v>
      </c>
      <c r="P19" s="15">
        <v>3.33</v>
      </c>
      <c r="Q19" s="15">
        <v>3.33</v>
      </c>
      <c r="R19" s="15">
        <v>3.67</v>
      </c>
      <c r="S19" s="15">
        <v>1.67</v>
      </c>
      <c r="T19" s="15">
        <v>0</v>
      </c>
      <c r="U19" s="15">
        <v>19.260000000000002</v>
      </c>
      <c r="V19" s="15">
        <v>1</v>
      </c>
      <c r="W19" s="15">
        <v>18</v>
      </c>
      <c r="X19" s="15">
        <v>8.67</v>
      </c>
      <c r="Y19" s="15">
        <v>0</v>
      </c>
      <c r="Z19" s="15">
        <v>8.33</v>
      </c>
      <c r="AA19" s="15">
        <v>164.46</v>
      </c>
    </row>
    <row r="20" spans="1:27" ht="24" x14ac:dyDescent="0.2">
      <c r="A20" s="62">
        <v>19</v>
      </c>
      <c r="B20" s="38" t="s">
        <v>15</v>
      </c>
      <c r="C20" s="38" t="s">
        <v>47</v>
      </c>
      <c r="D20" s="15">
        <v>27</v>
      </c>
      <c r="E20" s="15">
        <v>0.2</v>
      </c>
      <c r="F20" s="15">
        <v>0</v>
      </c>
      <c r="G20" s="15">
        <v>25</v>
      </c>
      <c r="H20" s="15">
        <v>0</v>
      </c>
      <c r="I20" s="15">
        <v>2.1800000000000002</v>
      </c>
      <c r="J20" s="15">
        <v>0</v>
      </c>
      <c r="K20" s="15">
        <v>0</v>
      </c>
      <c r="L20" s="15">
        <v>0</v>
      </c>
      <c r="M20" s="15">
        <v>10</v>
      </c>
      <c r="N20" s="15">
        <v>30</v>
      </c>
      <c r="O20" s="15">
        <v>3.67</v>
      </c>
      <c r="P20" s="15">
        <v>2</v>
      </c>
      <c r="Q20" s="15">
        <v>2.33</v>
      </c>
      <c r="R20" s="15">
        <v>3.67</v>
      </c>
      <c r="S20" s="15">
        <v>2</v>
      </c>
      <c r="T20" s="15">
        <v>6.67</v>
      </c>
      <c r="U20" s="15">
        <v>9.61</v>
      </c>
      <c r="V20" s="15">
        <v>0</v>
      </c>
      <c r="W20" s="15">
        <v>28</v>
      </c>
      <c r="X20" s="15">
        <v>4.33</v>
      </c>
      <c r="Y20" s="15">
        <v>0</v>
      </c>
      <c r="Z20" s="15">
        <v>7.67</v>
      </c>
      <c r="AA20" s="15">
        <v>164.33</v>
      </c>
    </row>
    <row r="21" spans="1:27" ht="24" x14ac:dyDescent="0.2">
      <c r="A21" s="62">
        <v>20</v>
      </c>
      <c r="B21" s="38" t="s">
        <v>19</v>
      </c>
      <c r="C21" s="38" t="s">
        <v>166</v>
      </c>
      <c r="D21" s="15">
        <v>24</v>
      </c>
      <c r="E21" s="15">
        <v>15</v>
      </c>
      <c r="F21" s="15">
        <v>0</v>
      </c>
      <c r="G21" s="15">
        <v>25</v>
      </c>
      <c r="H21" s="15">
        <v>0</v>
      </c>
      <c r="I21" s="15">
        <v>1.19</v>
      </c>
      <c r="J21" s="15">
        <v>0</v>
      </c>
      <c r="K21" s="15">
        <v>0</v>
      </c>
      <c r="L21" s="15">
        <v>0</v>
      </c>
      <c r="M21" s="15">
        <v>8</v>
      </c>
      <c r="N21" s="15">
        <v>25</v>
      </c>
      <c r="O21" s="15">
        <v>2.67</v>
      </c>
      <c r="P21" s="15">
        <v>2</v>
      </c>
      <c r="Q21" s="15">
        <v>2.67</v>
      </c>
      <c r="R21" s="15">
        <v>1.67</v>
      </c>
      <c r="S21" s="15">
        <v>2.67</v>
      </c>
      <c r="T21" s="15">
        <v>0</v>
      </c>
      <c r="U21" s="15">
        <v>18</v>
      </c>
      <c r="V21" s="15">
        <v>3</v>
      </c>
      <c r="W21" s="15">
        <v>29.33</v>
      </c>
      <c r="X21" s="15">
        <v>3.33</v>
      </c>
      <c r="Y21" s="15">
        <v>0</v>
      </c>
      <c r="Z21" s="15">
        <v>0.67</v>
      </c>
      <c r="AA21" s="15">
        <v>164.19</v>
      </c>
    </row>
    <row r="22" spans="1:27" ht="24" x14ac:dyDescent="0.2">
      <c r="A22" s="62">
        <v>21</v>
      </c>
      <c r="B22" s="38" t="s">
        <v>27</v>
      </c>
      <c r="C22" s="38" t="s">
        <v>91</v>
      </c>
      <c r="D22" s="15">
        <v>27</v>
      </c>
      <c r="E22" s="15">
        <v>12.6</v>
      </c>
      <c r="F22" s="15">
        <v>0</v>
      </c>
      <c r="G22" s="15">
        <v>0</v>
      </c>
      <c r="H22" s="15">
        <v>0</v>
      </c>
      <c r="I22" s="15">
        <v>1.51</v>
      </c>
      <c r="J22" s="15">
        <v>0</v>
      </c>
      <c r="K22" s="15">
        <v>0</v>
      </c>
      <c r="L22" s="15">
        <v>0</v>
      </c>
      <c r="M22" s="15">
        <v>0</v>
      </c>
      <c r="N22" s="15">
        <v>30</v>
      </c>
      <c r="O22" s="15">
        <v>3.67</v>
      </c>
      <c r="P22" s="15">
        <v>2</v>
      </c>
      <c r="Q22" s="15">
        <v>3</v>
      </c>
      <c r="R22" s="15">
        <v>3.67</v>
      </c>
      <c r="S22" s="15">
        <v>1.67</v>
      </c>
      <c r="T22" s="15">
        <v>0</v>
      </c>
      <c r="U22" s="15">
        <v>47</v>
      </c>
      <c r="V22" s="15">
        <v>5</v>
      </c>
      <c r="W22" s="15">
        <v>15.33</v>
      </c>
      <c r="X22" s="15">
        <v>7</v>
      </c>
      <c r="Y22" s="15">
        <v>0</v>
      </c>
      <c r="Z22" s="15">
        <v>4.33</v>
      </c>
      <c r="AA22" s="15">
        <v>163.78</v>
      </c>
    </row>
    <row r="23" spans="1:27" ht="24" x14ac:dyDescent="0.2">
      <c r="A23" s="62">
        <v>22</v>
      </c>
      <c r="B23" s="38" t="s">
        <v>69</v>
      </c>
      <c r="C23" s="38" t="s">
        <v>121</v>
      </c>
      <c r="D23" s="15">
        <v>21</v>
      </c>
      <c r="E23" s="15">
        <v>7</v>
      </c>
      <c r="F23" s="15">
        <v>0</v>
      </c>
      <c r="G23" s="15">
        <v>25</v>
      </c>
      <c r="H23" s="15">
        <v>0</v>
      </c>
      <c r="I23" s="15">
        <v>0.92</v>
      </c>
      <c r="J23" s="15">
        <v>0</v>
      </c>
      <c r="K23" s="15">
        <v>0</v>
      </c>
      <c r="L23" s="15">
        <v>0</v>
      </c>
      <c r="M23" s="15">
        <v>10</v>
      </c>
      <c r="N23" s="15">
        <v>30</v>
      </c>
      <c r="O23" s="15">
        <v>2</v>
      </c>
      <c r="P23" s="15">
        <v>1.33</v>
      </c>
      <c r="Q23" s="15">
        <v>1.67</v>
      </c>
      <c r="R23" s="15">
        <v>0.67</v>
      </c>
      <c r="S23" s="15">
        <v>0.67</v>
      </c>
      <c r="T23" s="15">
        <v>0</v>
      </c>
      <c r="U23" s="15">
        <v>16.260000000000002</v>
      </c>
      <c r="V23" s="15">
        <v>4.33</v>
      </c>
      <c r="W23" s="15">
        <v>27.33</v>
      </c>
      <c r="X23" s="15">
        <v>4</v>
      </c>
      <c r="Y23" s="15">
        <v>0</v>
      </c>
      <c r="Z23" s="15">
        <v>11</v>
      </c>
      <c r="AA23" s="15">
        <v>163.18</v>
      </c>
    </row>
    <row r="24" spans="1:27" ht="24" x14ac:dyDescent="0.2">
      <c r="A24" s="62">
        <v>23</v>
      </c>
      <c r="B24" s="38" t="s">
        <v>20</v>
      </c>
      <c r="C24" s="38" t="s">
        <v>94</v>
      </c>
      <c r="D24" s="15">
        <v>27</v>
      </c>
      <c r="E24" s="15">
        <v>6.6</v>
      </c>
      <c r="F24" s="15">
        <v>0</v>
      </c>
      <c r="G24" s="15">
        <v>25</v>
      </c>
      <c r="H24" s="15">
        <v>0</v>
      </c>
      <c r="I24" s="15">
        <v>2.62</v>
      </c>
      <c r="J24" s="15">
        <v>0</v>
      </c>
      <c r="K24" s="15">
        <v>0</v>
      </c>
      <c r="L24" s="15">
        <v>0</v>
      </c>
      <c r="M24" s="15">
        <v>0</v>
      </c>
      <c r="N24" s="15">
        <v>30</v>
      </c>
      <c r="O24" s="15">
        <v>4</v>
      </c>
      <c r="P24" s="15">
        <v>2</v>
      </c>
      <c r="Q24" s="15">
        <v>2</v>
      </c>
      <c r="R24" s="15">
        <v>2</v>
      </c>
      <c r="S24" s="15">
        <v>4</v>
      </c>
      <c r="T24" s="15">
        <v>0</v>
      </c>
      <c r="U24" s="15">
        <v>15.5</v>
      </c>
      <c r="V24" s="15">
        <v>0.33</v>
      </c>
      <c r="W24" s="15">
        <v>27.33</v>
      </c>
      <c r="X24" s="15">
        <v>13.67</v>
      </c>
      <c r="Y24" s="15">
        <v>0</v>
      </c>
      <c r="Z24" s="15">
        <v>0</v>
      </c>
      <c r="AA24" s="15">
        <v>162.06</v>
      </c>
    </row>
    <row r="25" spans="1:27" ht="24" x14ac:dyDescent="0.2">
      <c r="A25" s="62">
        <v>24</v>
      </c>
      <c r="B25" s="38" t="s">
        <v>12</v>
      </c>
      <c r="C25" s="38" t="s">
        <v>122</v>
      </c>
      <c r="D25" s="15">
        <v>15</v>
      </c>
      <c r="E25" s="15">
        <v>15</v>
      </c>
      <c r="F25" s="15">
        <v>0</v>
      </c>
      <c r="G25" s="15">
        <v>25</v>
      </c>
      <c r="H25" s="15">
        <v>2</v>
      </c>
      <c r="I25" s="15">
        <v>4.59</v>
      </c>
      <c r="J25" s="15">
        <v>0</v>
      </c>
      <c r="K25" s="15">
        <v>0</v>
      </c>
      <c r="L25" s="15">
        <v>0</v>
      </c>
      <c r="M25" s="15">
        <v>10</v>
      </c>
      <c r="N25" s="15">
        <v>25</v>
      </c>
      <c r="O25" s="15">
        <v>4.67</v>
      </c>
      <c r="P25" s="15">
        <v>2</v>
      </c>
      <c r="Q25" s="15">
        <v>4.67</v>
      </c>
      <c r="R25" s="15">
        <v>5</v>
      </c>
      <c r="S25" s="15">
        <v>3.33</v>
      </c>
      <c r="T25" s="15">
        <v>0</v>
      </c>
      <c r="U25" s="15">
        <v>13.82</v>
      </c>
      <c r="V25" s="15">
        <v>2.33</v>
      </c>
      <c r="W25" s="15">
        <v>27</v>
      </c>
      <c r="X25" s="15">
        <v>1.33</v>
      </c>
      <c r="Y25" s="15">
        <v>0</v>
      </c>
      <c r="Z25" s="15">
        <v>1</v>
      </c>
      <c r="AA25" s="15">
        <v>161.75</v>
      </c>
    </row>
    <row r="26" spans="1:27" ht="24" x14ac:dyDescent="0.2">
      <c r="A26" s="62">
        <v>25</v>
      </c>
      <c r="B26" s="38" t="s">
        <v>69</v>
      </c>
      <c r="C26" s="38" t="s">
        <v>101</v>
      </c>
      <c r="D26" s="15">
        <v>30</v>
      </c>
      <c r="E26" s="15">
        <v>15</v>
      </c>
      <c r="F26" s="15">
        <v>0</v>
      </c>
      <c r="G26" s="15">
        <v>25</v>
      </c>
      <c r="H26" s="15">
        <v>0</v>
      </c>
      <c r="I26" s="15">
        <v>0.92</v>
      </c>
      <c r="J26" s="15">
        <v>0</v>
      </c>
      <c r="K26" s="15">
        <v>0</v>
      </c>
      <c r="L26" s="15">
        <v>0</v>
      </c>
      <c r="M26" s="15">
        <v>10</v>
      </c>
      <c r="N26" s="15">
        <v>30</v>
      </c>
      <c r="O26" s="15">
        <v>2</v>
      </c>
      <c r="P26" s="15">
        <v>1.33</v>
      </c>
      <c r="Q26" s="15">
        <v>1.67</v>
      </c>
      <c r="R26" s="15">
        <v>0.67</v>
      </c>
      <c r="S26" s="15">
        <v>0.67</v>
      </c>
      <c r="T26" s="15">
        <v>0</v>
      </c>
      <c r="U26" s="15">
        <v>4.7</v>
      </c>
      <c r="V26" s="15">
        <v>5</v>
      </c>
      <c r="W26" s="15">
        <v>28.33</v>
      </c>
      <c r="X26" s="15">
        <v>1.33</v>
      </c>
      <c r="Y26" s="15">
        <v>0</v>
      </c>
      <c r="Z26" s="15">
        <v>5</v>
      </c>
      <c r="AA26" s="15">
        <v>161.61000000000001</v>
      </c>
    </row>
    <row r="27" spans="1:27" ht="24" x14ac:dyDescent="0.2">
      <c r="A27" s="62">
        <v>26</v>
      </c>
      <c r="B27" s="38" t="s">
        <v>12</v>
      </c>
      <c r="C27" s="38" t="s">
        <v>123</v>
      </c>
      <c r="D27" s="15">
        <v>18</v>
      </c>
      <c r="E27" s="15">
        <v>15</v>
      </c>
      <c r="F27" s="15">
        <v>0</v>
      </c>
      <c r="G27" s="15">
        <v>25</v>
      </c>
      <c r="H27" s="15">
        <v>2</v>
      </c>
      <c r="I27" s="15">
        <v>4.59</v>
      </c>
      <c r="J27" s="15">
        <v>0</v>
      </c>
      <c r="K27" s="15">
        <v>0</v>
      </c>
      <c r="L27" s="15">
        <v>0</v>
      </c>
      <c r="M27" s="15">
        <v>10</v>
      </c>
      <c r="N27" s="15">
        <v>25</v>
      </c>
      <c r="O27" s="15">
        <v>4.67</v>
      </c>
      <c r="P27" s="15">
        <v>2</v>
      </c>
      <c r="Q27" s="15">
        <v>4.67</v>
      </c>
      <c r="R27" s="15">
        <v>5</v>
      </c>
      <c r="S27" s="15">
        <v>3.33</v>
      </c>
      <c r="T27" s="15">
        <v>0</v>
      </c>
      <c r="U27" s="15">
        <v>9.7899999999999991</v>
      </c>
      <c r="V27" s="15">
        <v>1</v>
      </c>
      <c r="W27" s="15">
        <v>27</v>
      </c>
      <c r="X27" s="15">
        <v>1.33</v>
      </c>
      <c r="Y27" s="15">
        <v>0</v>
      </c>
      <c r="Z27" s="15">
        <v>1</v>
      </c>
      <c r="AA27" s="15">
        <v>159.38999999999999</v>
      </c>
    </row>
    <row r="28" spans="1:27" ht="24" x14ac:dyDescent="0.2">
      <c r="A28" s="62">
        <v>27</v>
      </c>
      <c r="B28" s="38" t="s">
        <v>33</v>
      </c>
      <c r="C28" s="38" t="s">
        <v>93</v>
      </c>
      <c r="D28" s="15">
        <v>24</v>
      </c>
      <c r="E28" s="15">
        <v>13.42</v>
      </c>
      <c r="F28" s="15">
        <v>0</v>
      </c>
      <c r="G28" s="15">
        <v>0</v>
      </c>
      <c r="H28" s="15">
        <v>0</v>
      </c>
      <c r="I28" s="15">
        <v>2.13</v>
      </c>
      <c r="J28" s="15">
        <v>0</v>
      </c>
      <c r="K28" s="15">
        <v>0</v>
      </c>
      <c r="L28" s="15">
        <v>0</v>
      </c>
      <c r="M28" s="15">
        <v>0</v>
      </c>
      <c r="N28" s="15">
        <v>30</v>
      </c>
      <c r="O28" s="15">
        <v>4</v>
      </c>
      <c r="P28" s="15">
        <v>4</v>
      </c>
      <c r="Q28" s="15">
        <v>3</v>
      </c>
      <c r="R28" s="15">
        <v>2</v>
      </c>
      <c r="S28" s="15">
        <v>2</v>
      </c>
      <c r="T28" s="15">
        <v>0</v>
      </c>
      <c r="U28" s="15">
        <v>50</v>
      </c>
      <c r="V28" s="15">
        <v>4</v>
      </c>
      <c r="W28" s="15">
        <v>12</v>
      </c>
      <c r="X28" s="15">
        <v>6</v>
      </c>
      <c r="Y28" s="15">
        <v>0</v>
      </c>
      <c r="Z28" s="15">
        <v>2</v>
      </c>
      <c r="AA28" s="15">
        <v>158.56</v>
      </c>
    </row>
    <row r="29" spans="1:27" ht="24" x14ac:dyDescent="0.2">
      <c r="A29" s="62">
        <v>28</v>
      </c>
      <c r="B29" s="38" t="s">
        <v>17</v>
      </c>
      <c r="C29" s="38" t="s">
        <v>124</v>
      </c>
      <c r="D29" s="15">
        <v>12</v>
      </c>
      <c r="E29" s="15">
        <v>15</v>
      </c>
      <c r="F29" s="15">
        <v>0</v>
      </c>
      <c r="G29" s="15">
        <v>10</v>
      </c>
      <c r="H29" s="15">
        <v>0</v>
      </c>
      <c r="I29" s="15">
        <v>2.58</v>
      </c>
      <c r="J29" s="15">
        <v>0</v>
      </c>
      <c r="K29" s="15">
        <v>0</v>
      </c>
      <c r="L29" s="15">
        <v>0</v>
      </c>
      <c r="M29" s="15">
        <v>10</v>
      </c>
      <c r="N29" s="15">
        <v>25</v>
      </c>
      <c r="O29" s="15">
        <v>4.33</v>
      </c>
      <c r="P29" s="15">
        <v>2</v>
      </c>
      <c r="Q29" s="15">
        <v>3.33</v>
      </c>
      <c r="R29" s="15">
        <v>1</v>
      </c>
      <c r="S29" s="15">
        <v>3</v>
      </c>
      <c r="T29" s="15">
        <v>0</v>
      </c>
      <c r="U29" s="15">
        <v>26.01</v>
      </c>
      <c r="V29" s="15">
        <v>3.67</v>
      </c>
      <c r="W29" s="15">
        <v>14.33</v>
      </c>
      <c r="X29" s="15">
        <v>10</v>
      </c>
      <c r="Y29" s="15">
        <v>0</v>
      </c>
      <c r="Z29" s="15">
        <v>16</v>
      </c>
      <c r="AA29" s="15">
        <v>158.26</v>
      </c>
    </row>
    <row r="30" spans="1:27" ht="24" x14ac:dyDescent="0.2">
      <c r="A30" s="62">
        <v>29</v>
      </c>
      <c r="B30" s="38" t="s">
        <v>15</v>
      </c>
      <c r="C30" s="38" t="s">
        <v>125</v>
      </c>
      <c r="D30" s="15">
        <v>30</v>
      </c>
      <c r="E30" s="15">
        <v>1.6</v>
      </c>
      <c r="F30" s="15">
        <v>0</v>
      </c>
      <c r="G30" s="15">
        <v>10</v>
      </c>
      <c r="H30" s="15">
        <v>0</v>
      </c>
      <c r="I30" s="15">
        <v>2.4900000000000002</v>
      </c>
      <c r="J30" s="15">
        <v>0</v>
      </c>
      <c r="K30" s="15">
        <v>0</v>
      </c>
      <c r="L30" s="15">
        <v>0</v>
      </c>
      <c r="M30" s="15">
        <v>8</v>
      </c>
      <c r="N30" s="15">
        <v>30</v>
      </c>
      <c r="O30" s="15">
        <v>4</v>
      </c>
      <c r="P30" s="15">
        <v>2.33</v>
      </c>
      <c r="Q30" s="15">
        <v>3</v>
      </c>
      <c r="R30" s="15">
        <v>2.33</v>
      </c>
      <c r="S30" s="15">
        <v>1.67</v>
      </c>
      <c r="T30" s="15">
        <v>20</v>
      </c>
      <c r="U30" s="15">
        <v>3.69</v>
      </c>
      <c r="V30" s="15">
        <v>0</v>
      </c>
      <c r="W30" s="15">
        <v>27</v>
      </c>
      <c r="X30" s="15">
        <v>4.67</v>
      </c>
      <c r="Y30" s="15">
        <v>0</v>
      </c>
      <c r="Z30" s="15">
        <v>6</v>
      </c>
      <c r="AA30" s="15">
        <v>156.77000000000001</v>
      </c>
    </row>
    <row r="31" spans="1:27" ht="36" x14ac:dyDescent="0.2">
      <c r="A31" s="62">
        <v>30</v>
      </c>
      <c r="B31" s="38" t="s">
        <v>17</v>
      </c>
      <c r="C31" s="38" t="s">
        <v>126</v>
      </c>
      <c r="D31" s="15">
        <v>27</v>
      </c>
      <c r="E31" s="15">
        <v>15</v>
      </c>
      <c r="F31" s="15">
        <v>0</v>
      </c>
      <c r="G31" s="15">
        <v>10</v>
      </c>
      <c r="H31" s="15">
        <v>0</v>
      </c>
      <c r="I31" s="15">
        <v>2.58</v>
      </c>
      <c r="J31" s="15">
        <v>0</v>
      </c>
      <c r="K31" s="15">
        <v>0</v>
      </c>
      <c r="L31" s="15">
        <v>0</v>
      </c>
      <c r="M31" s="15">
        <v>8</v>
      </c>
      <c r="N31" s="15">
        <v>25</v>
      </c>
      <c r="O31" s="15">
        <v>4.33</v>
      </c>
      <c r="P31" s="15">
        <v>2</v>
      </c>
      <c r="Q31" s="15">
        <v>3.33</v>
      </c>
      <c r="R31" s="15">
        <v>1</v>
      </c>
      <c r="S31" s="15">
        <v>3</v>
      </c>
      <c r="T31" s="15">
        <v>3.33</v>
      </c>
      <c r="U31" s="15">
        <v>25.46</v>
      </c>
      <c r="V31" s="15">
        <v>2.33</v>
      </c>
      <c r="W31" s="15">
        <v>15.67</v>
      </c>
      <c r="X31" s="15">
        <v>2.67</v>
      </c>
      <c r="Y31" s="15">
        <v>0</v>
      </c>
      <c r="Z31" s="15">
        <v>6</v>
      </c>
      <c r="AA31" s="15">
        <v>156.71</v>
      </c>
    </row>
    <row r="32" spans="1:27" ht="24" x14ac:dyDescent="0.2">
      <c r="A32" s="62">
        <v>31</v>
      </c>
      <c r="B32" s="38" t="s">
        <v>24</v>
      </c>
      <c r="C32" s="38" t="s">
        <v>25</v>
      </c>
      <c r="D32" s="15">
        <v>27</v>
      </c>
      <c r="E32" s="15">
        <v>15</v>
      </c>
      <c r="F32" s="15">
        <v>0</v>
      </c>
      <c r="G32" s="15">
        <v>10</v>
      </c>
      <c r="H32" s="15">
        <v>0</v>
      </c>
      <c r="I32" s="15">
        <v>1.34</v>
      </c>
      <c r="J32" s="15">
        <v>0</v>
      </c>
      <c r="K32" s="15">
        <v>0</v>
      </c>
      <c r="L32" s="15">
        <v>0</v>
      </c>
      <c r="M32" s="15">
        <v>3</v>
      </c>
      <c r="N32" s="15">
        <v>30</v>
      </c>
      <c r="O32" s="15">
        <v>2.33</v>
      </c>
      <c r="P32" s="15">
        <v>2.33</v>
      </c>
      <c r="Q32" s="15">
        <v>2.33</v>
      </c>
      <c r="R32" s="15">
        <v>1</v>
      </c>
      <c r="S32" s="15">
        <v>1.67</v>
      </c>
      <c r="T32" s="15">
        <v>0</v>
      </c>
      <c r="U32" s="15">
        <v>24.65</v>
      </c>
      <c r="V32" s="15">
        <v>1</v>
      </c>
      <c r="W32" s="15">
        <v>16.670000000000002</v>
      </c>
      <c r="X32" s="15">
        <v>6.33</v>
      </c>
      <c r="Y32" s="15">
        <v>0</v>
      </c>
      <c r="Z32" s="15">
        <v>7.33</v>
      </c>
      <c r="AA32" s="15">
        <v>152</v>
      </c>
    </row>
    <row r="33" spans="1:27" ht="24" x14ac:dyDescent="0.2">
      <c r="A33" s="62">
        <v>32</v>
      </c>
      <c r="B33" s="38" t="s">
        <v>127</v>
      </c>
      <c r="C33" s="38" t="s">
        <v>128</v>
      </c>
      <c r="D33" s="15">
        <v>27</v>
      </c>
      <c r="E33" s="15">
        <v>7.8</v>
      </c>
      <c r="F33" s="15">
        <v>0</v>
      </c>
      <c r="G33" s="15">
        <v>10</v>
      </c>
      <c r="H33" s="15">
        <v>0</v>
      </c>
      <c r="I33" s="15">
        <v>2.0699999999999998</v>
      </c>
      <c r="J33" s="15">
        <v>0</v>
      </c>
      <c r="K33" s="15">
        <v>0</v>
      </c>
      <c r="L33" s="15">
        <v>0</v>
      </c>
      <c r="M33" s="15">
        <v>8</v>
      </c>
      <c r="N33" s="15">
        <v>25</v>
      </c>
      <c r="O33" s="15">
        <v>4</v>
      </c>
      <c r="P33" s="15">
        <v>1.33</v>
      </c>
      <c r="Q33" s="15">
        <v>2</v>
      </c>
      <c r="R33" s="15">
        <v>0.67</v>
      </c>
      <c r="S33" s="15">
        <v>2.67</v>
      </c>
      <c r="T33" s="15">
        <v>0</v>
      </c>
      <c r="U33" s="15">
        <v>25</v>
      </c>
      <c r="V33" s="15">
        <v>1</v>
      </c>
      <c r="W33" s="15">
        <v>15</v>
      </c>
      <c r="X33" s="15">
        <v>5.33</v>
      </c>
      <c r="Y33" s="15">
        <v>0</v>
      </c>
      <c r="Z33" s="15">
        <v>13.67</v>
      </c>
      <c r="AA33" s="15">
        <v>150.53</v>
      </c>
    </row>
    <row r="34" spans="1:27" ht="24" x14ac:dyDescent="0.2">
      <c r="A34" s="62">
        <v>33</v>
      </c>
      <c r="B34" s="38" t="s">
        <v>24</v>
      </c>
      <c r="C34" s="38" t="s">
        <v>28</v>
      </c>
      <c r="D34" s="15">
        <v>30</v>
      </c>
      <c r="E34" s="15">
        <v>15</v>
      </c>
      <c r="F34" s="15">
        <v>0</v>
      </c>
      <c r="G34" s="15">
        <v>10</v>
      </c>
      <c r="H34" s="15">
        <v>0</v>
      </c>
      <c r="I34" s="15">
        <v>1.34</v>
      </c>
      <c r="J34" s="15">
        <v>0</v>
      </c>
      <c r="K34" s="15">
        <v>0</v>
      </c>
      <c r="L34" s="15">
        <v>0</v>
      </c>
      <c r="M34" s="15">
        <v>3</v>
      </c>
      <c r="N34" s="15">
        <v>30</v>
      </c>
      <c r="O34" s="15">
        <v>2.33</v>
      </c>
      <c r="P34" s="15">
        <v>2.33</v>
      </c>
      <c r="Q34" s="15">
        <v>2.33</v>
      </c>
      <c r="R34" s="15">
        <v>1</v>
      </c>
      <c r="S34" s="15">
        <v>1.67</v>
      </c>
      <c r="T34" s="15">
        <v>0</v>
      </c>
      <c r="U34" s="15">
        <v>6</v>
      </c>
      <c r="V34" s="15">
        <v>1.33</v>
      </c>
      <c r="W34" s="15">
        <v>28</v>
      </c>
      <c r="X34" s="15">
        <v>6.67</v>
      </c>
      <c r="Y34" s="15">
        <v>0</v>
      </c>
      <c r="Z34" s="15">
        <v>9</v>
      </c>
      <c r="AA34" s="15">
        <v>150.01</v>
      </c>
    </row>
    <row r="35" spans="1:27" ht="24" x14ac:dyDescent="0.2">
      <c r="A35" s="62">
        <v>34</v>
      </c>
      <c r="B35" s="38" t="s">
        <v>95</v>
      </c>
      <c r="C35" s="38" t="s">
        <v>96</v>
      </c>
      <c r="D35" s="15">
        <v>30</v>
      </c>
      <c r="E35" s="15">
        <v>15</v>
      </c>
      <c r="F35" s="15">
        <v>0</v>
      </c>
      <c r="G35" s="15">
        <v>20</v>
      </c>
      <c r="H35" s="15">
        <v>0</v>
      </c>
      <c r="I35" s="15">
        <v>1.69</v>
      </c>
      <c r="J35" s="15">
        <v>0</v>
      </c>
      <c r="K35" s="15">
        <v>0</v>
      </c>
      <c r="L35" s="15">
        <v>0</v>
      </c>
      <c r="M35" s="15">
        <v>10</v>
      </c>
      <c r="N35" s="15">
        <v>20</v>
      </c>
      <c r="O35" s="15">
        <v>2</v>
      </c>
      <c r="P35" s="15">
        <v>1</v>
      </c>
      <c r="Q35" s="15">
        <v>2</v>
      </c>
      <c r="R35" s="15">
        <v>1</v>
      </c>
      <c r="S35" s="15">
        <v>1</v>
      </c>
      <c r="T35" s="15">
        <v>0</v>
      </c>
      <c r="U35" s="15">
        <v>20</v>
      </c>
      <c r="V35" s="15">
        <v>3.67</v>
      </c>
      <c r="W35" s="15">
        <v>12.67</v>
      </c>
      <c r="X35" s="15">
        <v>2.67</v>
      </c>
      <c r="Y35" s="15">
        <v>0</v>
      </c>
      <c r="Z35" s="15">
        <v>6.67</v>
      </c>
      <c r="AA35" s="15">
        <v>149.36000000000001</v>
      </c>
    </row>
    <row r="36" spans="1:27" ht="24" x14ac:dyDescent="0.2">
      <c r="A36" s="62">
        <v>35</v>
      </c>
      <c r="B36" s="38" t="s">
        <v>12</v>
      </c>
      <c r="C36" s="38" t="s">
        <v>97</v>
      </c>
      <c r="D36" s="15">
        <v>0</v>
      </c>
      <c r="E36" s="15">
        <v>6.5</v>
      </c>
      <c r="F36" s="15">
        <v>0</v>
      </c>
      <c r="G36" s="15">
        <v>25</v>
      </c>
      <c r="H36" s="15">
        <v>2</v>
      </c>
      <c r="I36" s="15">
        <v>4.59</v>
      </c>
      <c r="J36" s="15">
        <v>0</v>
      </c>
      <c r="K36" s="15">
        <v>0</v>
      </c>
      <c r="L36" s="15">
        <v>0</v>
      </c>
      <c r="M36" s="15">
        <v>10</v>
      </c>
      <c r="N36" s="15">
        <v>25</v>
      </c>
      <c r="O36" s="15">
        <v>4.67</v>
      </c>
      <c r="P36" s="15">
        <v>2</v>
      </c>
      <c r="Q36" s="15">
        <v>4.67</v>
      </c>
      <c r="R36" s="15">
        <v>5</v>
      </c>
      <c r="S36" s="15">
        <v>3.33</v>
      </c>
      <c r="T36" s="15">
        <v>0</v>
      </c>
      <c r="U36" s="15">
        <v>10</v>
      </c>
      <c r="V36" s="15">
        <v>5</v>
      </c>
      <c r="W36" s="15">
        <v>27</v>
      </c>
      <c r="X36" s="15">
        <v>1.33</v>
      </c>
      <c r="Y36" s="15">
        <v>0</v>
      </c>
      <c r="Z36" s="15">
        <v>12.33</v>
      </c>
      <c r="AA36" s="15">
        <v>148.43</v>
      </c>
    </row>
    <row r="37" spans="1:27" ht="24" x14ac:dyDescent="0.2">
      <c r="A37" s="62">
        <v>36</v>
      </c>
      <c r="B37" s="38" t="s">
        <v>22</v>
      </c>
      <c r="C37" s="38" t="s">
        <v>80</v>
      </c>
      <c r="D37" s="15">
        <v>24</v>
      </c>
      <c r="E37" s="15">
        <v>15</v>
      </c>
      <c r="F37" s="15">
        <v>0</v>
      </c>
      <c r="G37" s="15">
        <v>20</v>
      </c>
      <c r="H37" s="15">
        <v>0</v>
      </c>
      <c r="I37" s="15">
        <v>2.68</v>
      </c>
      <c r="J37" s="15">
        <v>0</v>
      </c>
      <c r="K37" s="15">
        <v>0</v>
      </c>
      <c r="L37" s="15">
        <v>0</v>
      </c>
      <c r="M37" s="15">
        <v>10</v>
      </c>
      <c r="N37" s="15">
        <v>25</v>
      </c>
      <c r="O37" s="15">
        <v>2.67</v>
      </c>
      <c r="P37" s="15">
        <v>2</v>
      </c>
      <c r="Q37" s="15">
        <v>3</v>
      </c>
      <c r="R37" s="15">
        <v>2.67</v>
      </c>
      <c r="S37" s="15">
        <v>2.33</v>
      </c>
      <c r="T37" s="15">
        <v>0</v>
      </c>
      <c r="U37" s="15">
        <v>13.68</v>
      </c>
      <c r="V37" s="15">
        <v>3.33</v>
      </c>
      <c r="W37" s="15">
        <v>15.33</v>
      </c>
      <c r="X37" s="15">
        <v>1.33</v>
      </c>
      <c r="Y37" s="15">
        <v>0</v>
      </c>
      <c r="Z37" s="15">
        <v>5</v>
      </c>
      <c r="AA37" s="15">
        <v>148.03</v>
      </c>
    </row>
    <row r="38" spans="1:27" ht="24" x14ac:dyDescent="0.2">
      <c r="A38" s="62">
        <v>37</v>
      </c>
      <c r="B38" s="38" t="s">
        <v>13</v>
      </c>
      <c r="C38" s="38" t="s">
        <v>100</v>
      </c>
      <c r="D38" s="15">
        <v>24</v>
      </c>
      <c r="E38" s="15">
        <v>15</v>
      </c>
      <c r="F38" s="15">
        <v>0</v>
      </c>
      <c r="G38" s="15">
        <v>10</v>
      </c>
      <c r="H38" s="15">
        <v>0</v>
      </c>
      <c r="I38" s="15">
        <v>2.17</v>
      </c>
      <c r="J38" s="15">
        <v>0</v>
      </c>
      <c r="K38" s="15">
        <v>0</v>
      </c>
      <c r="L38" s="15">
        <v>0</v>
      </c>
      <c r="M38" s="15">
        <v>8</v>
      </c>
      <c r="N38" s="15">
        <v>30</v>
      </c>
      <c r="O38" s="15">
        <v>3.67</v>
      </c>
      <c r="P38" s="15">
        <v>1</v>
      </c>
      <c r="Q38" s="15">
        <v>3.33</v>
      </c>
      <c r="R38" s="15">
        <v>2.33</v>
      </c>
      <c r="S38" s="15">
        <v>3</v>
      </c>
      <c r="T38" s="15">
        <v>0</v>
      </c>
      <c r="U38" s="15">
        <v>20.329999999999998</v>
      </c>
      <c r="V38" s="15">
        <v>0</v>
      </c>
      <c r="W38" s="15">
        <v>15.33</v>
      </c>
      <c r="X38" s="15">
        <v>3.67</v>
      </c>
      <c r="Y38" s="15">
        <v>0</v>
      </c>
      <c r="Z38" s="15">
        <v>5</v>
      </c>
      <c r="AA38" s="15">
        <v>146.83000000000001</v>
      </c>
    </row>
    <row r="39" spans="1:27" ht="24" x14ac:dyDescent="0.2">
      <c r="A39" s="62">
        <v>38</v>
      </c>
      <c r="B39" s="38" t="s">
        <v>12</v>
      </c>
      <c r="C39" s="38" t="s">
        <v>44</v>
      </c>
      <c r="D39" s="15">
        <v>6</v>
      </c>
      <c r="E39" s="15">
        <v>15</v>
      </c>
      <c r="F39" s="15">
        <v>0</v>
      </c>
      <c r="G39" s="15">
        <v>25</v>
      </c>
      <c r="H39" s="15">
        <v>0</v>
      </c>
      <c r="I39" s="15">
        <v>4.6100000000000003</v>
      </c>
      <c r="J39" s="15">
        <v>0</v>
      </c>
      <c r="K39" s="15">
        <v>0</v>
      </c>
      <c r="L39" s="15">
        <v>0</v>
      </c>
      <c r="M39" s="15">
        <v>0</v>
      </c>
      <c r="N39" s="15">
        <v>30</v>
      </c>
      <c r="O39" s="15">
        <v>4</v>
      </c>
      <c r="P39" s="15">
        <v>2</v>
      </c>
      <c r="Q39" s="15">
        <v>3</v>
      </c>
      <c r="R39" s="15">
        <v>3</v>
      </c>
      <c r="S39" s="15">
        <v>2.67</v>
      </c>
      <c r="T39" s="15">
        <v>0</v>
      </c>
      <c r="U39" s="15">
        <v>20</v>
      </c>
      <c r="V39" s="15">
        <v>0</v>
      </c>
      <c r="W39" s="15">
        <v>26.33</v>
      </c>
      <c r="X39" s="15">
        <v>4.67</v>
      </c>
      <c r="Y39" s="15">
        <v>0</v>
      </c>
      <c r="Z39" s="15">
        <v>0</v>
      </c>
      <c r="AA39" s="15">
        <v>146.27000000000001</v>
      </c>
    </row>
    <row r="40" spans="1:27" ht="24" x14ac:dyDescent="0.2">
      <c r="A40" s="62">
        <v>39</v>
      </c>
      <c r="B40" s="38" t="s">
        <v>84</v>
      </c>
      <c r="C40" s="38" t="s">
        <v>129</v>
      </c>
      <c r="D40" s="15">
        <v>30</v>
      </c>
      <c r="E40" s="15">
        <v>15</v>
      </c>
      <c r="F40" s="15">
        <v>0</v>
      </c>
      <c r="G40" s="15">
        <v>0</v>
      </c>
      <c r="H40" s="15">
        <v>0</v>
      </c>
      <c r="I40" s="15">
        <v>1.99</v>
      </c>
      <c r="J40" s="15">
        <v>0</v>
      </c>
      <c r="K40" s="15">
        <v>0</v>
      </c>
      <c r="L40" s="15">
        <v>0</v>
      </c>
      <c r="M40" s="15">
        <v>5</v>
      </c>
      <c r="N40" s="15">
        <v>30</v>
      </c>
      <c r="O40" s="15">
        <v>3</v>
      </c>
      <c r="P40" s="15">
        <v>1.67</v>
      </c>
      <c r="Q40" s="15">
        <v>2.67</v>
      </c>
      <c r="R40" s="15">
        <v>1.67</v>
      </c>
      <c r="S40" s="15">
        <v>2</v>
      </c>
      <c r="T40" s="15">
        <v>0</v>
      </c>
      <c r="U40" s="15">
        <v>27</v>
      </c>
      <c r="V40" s="15">
        <v>3</v>
      </c>
      <c r="W40" s="15">
        <v>12</v>
      </c>
      <c r="X40" s="15">
        <v>4</v>
      </c>
      <c r="Y40" s="15">
        <v>0</v>
      </c>
      <c r="Z40" s="15">
        <v>6</v>
      </c>
      <c r="AA40" s="15">
        <v>144.99</v>
      </c>
    </row>
    <row r="41" spans="1:27" ht="24" x14ac:dyDescent="0.2">
      <c r="A41" s="62">
        <v>40</v>
      </c>
      <c r="B41" s="38" t="s">
        <v>23</v>
      </c>
      <c r="C41" s="38" t="s">
        <v>130</v>
      </c>
      <c r="D41" s="15">
        <v>30</v>
      </c>
      <c r="E41" s="15">
        <v>15</v>
      </c>
      <c r="F41" s="15">
        <v>0</v>
      </c>
      <c r="G41" s="15">
        <v>0</v>
      </c>
      <c r="H41" s="15">
        <v>0</v>
      </c>
      <c r="I41" s="15">
        <v>1.9</v>
      </c>
      <c r="J41" s="15">
        <v>0</v>
      </c>
      <c r="K41" s="15">
        <v>0</v>
      </c>
      <c r="L41" s="15">
        <v>0</v>
      </c>
      <c r="M41" s="15">
        <v>5</v>
      </c>
      <c r="N41" s="15">
        <v>25</v>
      </c>
      <c r="O41" s="15">
        <v>3.67</v>
      </c>
      <c r="P41" s="15">
        <v>1</v>
      </c>
      <c r="Q41" s="15">
        <v>4.33</v>
      </c>
      <c r="R41" s="15">
        <v>4.33</v>
      </c>
      <c r="S41" s="15">
        <v>5</v>
      </c>
      <c r="T41" s="15">
        <v>0</v>
      </c>
      <c r="U41" s="15">
        <v>17</v>
      </c>
      <c r="V41" s="15">
        <v>5</v>
      </c>
      <c r="W41" s="15">
        <v>16.329999999999998</v>
      </c>
      <c r="X41" s="15">
        <v>6</v>
      </c>
      <c r="Y41" s="15">
        <v>0</v>
      </c>
      <c r="Z41" s="15">
        <v>5</v>
      </c>
      <c r="AA41" s="15">
        <v>144.56</v>
      </c>
    </row>
    <row r="42" spans="1:27" ht="24" x14ac:dyDescent="0.2">
      <c r="A42" s="62">
        <v>41</v>
      </c>
      <c r="B42" s="38" t="s">
        <v>23</v>
      </c>
      <c r="C42" s="38" t="s">
        <v>98</v>
      </c>
      <c r="D42" s="15">
        <v>27</v>
      </c>
      <c r="E42" s="15">
        <v>15</v>
      </c>
      <c r="F42" s="15">
        <v>0</v>
      </c>
      <c r="G42" s="15">
        <v>25</v>
      </c>
      <c r="H42" s="15">
        <v>0</v>
      </c>
      <c r="I42" s="15">
        <v>1.9</v>
      </c>
      <c r="J42" s="15">
        <v>0</v>
      </c>
      <c r="K42" s="15">
        <v>0</v>
      </c>
      <c r="L42" s="15">
        <v>0</v>
      </c>
      <c r="M42" s="15">
        <v>10</v>
      </c>
      <c r="N42" s="15">
        <v>25</v>
      </c>
      <c r="O42" s="15">
        <v>3.67</v>
      </c>
      <c r="P42" s="15">
        <v>1</v>
      </c>
      <c r="Q42" s="15">
        <v>4</v>
      </c>
      <c r="R42" s="15">
        <v>4</v>
      </c>
      <c r="S42" s="15">
        <v>5</v>
      </c>
      <c r="T42" s="15">
        <v>0</v>
      </c>
      <c r="U42" s="15">
        <v>6</v>
      </c>
      <c r="V42" s="15">
        <v>0</v>
      </c>
      <c r="W42" s="15">
        <v>16.329999999999998</v>
      </c>
      <c r="X42" s="15">
        <v>0</v>
      </c>
      <c r="Y42" s="15">
        <v>0</v>
      </c>
      <c r="Z42" s="15">
        <v>0</v>
      </c>
      <c r="AA42" s="15">
        <v>143.9</v>
      </c>
    </row>
    <row r="43" spans="1:27" ht="24" x14ac:dyDescent="0.2">
      <c r="A43" s="62">
        <v>42</v>
      </c>
      <c r="B43" s="38" t="s">
        <v>17</v>
      </c>
      <c r="C43" s="38" t="s">
        <v>29</v>
      </c>
      <c r="D43" s="15">
        <v>15</v>
      </c>
      <c r="E43" s="15">
        <v>7.5</v>
      </c>
      <c r="F43" s="15">
        <v>0</v>
      </c>
      <c r="G43" s="15">
        <v>10</v>
      </c>
      <c r="H43" s="15">
        <v>0</v>
      </c>
      <c r="I43" s="15">
        <v>2.58</v>
      </c>
      <c r="J43" s="15">
        <v>0</v>
      </c>
      <c r="K43" s="15">
        <v>0</v>
      </c>
      <c r="L43" s="15">
        <v>0</v>
      </c>
      <c r="M43" s="15">
        <v>10</v>
      </c>
      <c r="N43" s="15">
        <v>25</v>
      </c>
      <c r="O43" s="15">
        <v>4.33</v>
      </c>
      <c r="P43" s="15">
        <v>2</v>
      </c>
      <c r="Q43" s="15">
        <v>3.33</v>
      </c>
      <c r="R43" s="15">
        <v>1</v>
      </c>
      <c r="S43" s="15">
        <v>3</v>
      </c>
      <c r="T43" s="15">
        <v>0</v>
      </c>
      <c r="U43" s="15">
        <v>35.479999999999997</v>
      </c>
      <c r="V43" s="15">
        <v>1</v>
      </c>
      <c r="W43" s="15">
        <v>15.67</v>
      </c>
      <c r="X43" s="15">
        <v>2.67</v>
      </c>
      <c r="Y43" s="15">
        <v>0</v>
      </c>
      <c r="Z43" s="15">
        <v>5</v>
      </c>
      <c r="AA43" s="15">
        <v>143.56</v>
      </c>
    </row>
    <row r="44" spans="1:27" ht="24" x14ac:dyDescent="0.2">
      <c r="A44" s="62">
        <v>43</v>
      </c>
      <c r="B44" s="38" t="s">
        <v>69</v>
      </c>
      <c r="C44" s="38" t="s">
        <v>74</v>
      </c>
      <c r="D44" s="15">
        <v>27</v>
      </c>
      <c r="E44" s="15">
        <v>3.02</v>
      </c>
      <c r="F44" s="15">
        <v>0</v>
      </c>
      <c r="G44" s="15">
        <v>25</v>
      </c>
      <c r="H44" s="15">
        <v>0</v>
      </c>
      <c r="I44" s="15">
        <v>1.04</v>
      </c>
      <c r="J44" s="15">
        <v>0</v>
      </c>
      <c r="K44" s="15">
        <v>0</v>
      </c>
      <c r="L44" s="15">
        <v>0</v>
      </c>
      <c r="M44" s="15">
        <v>0</v>
      </c>
      <c r="N44" s="15">
        <v>30</v>
      </c>
      <c r="O44" s="15">
        <v>2</v>
      </c>
      <c r="P44" s="15">
        <v>2</v>
      </c>
      <c r="Q44" s="15">
        <v>2</v>
      </c>
      <c r="R44" s="15">
        <v>1</v>
      </c>
      <c r="S44" s="15">
        <v>1</v>
      </c>
      <c r="T44" s="15">
        <v>0</v>
      </c>
      <c r="U44" s="15">
        <v>12</v>
      </c>
      <c r="V44" s="15">
        <v>0</v>
      </c>
      <c r="W44" s="15">
        <v>27.67</v>
      </c>
      <c r="X44" s="15">
        <v>3.67</v>
      </c>
      <c r="Y44" s="15">
        <v>0</v>
      </c>
      <c r="Z44" s="15">
        <v>5.33</v>
      </c>
      <c r="AA44" s="15">
        <v>142.72999999999999</v>
      </c>
    </row>
    <row r="45" spans="1:27" ht="24" x14ac:dyDescent="0.2">
      <c r="A45" s="62">
        <v>44</v>
      </c>
      <c r="B45" s="38" t="s">
        <v>69</v>
      </c>
      <c r="C45" s="38" t="s">
        <v>131</v>
      </c>
      <c r="D45" s="15">
        <v>24</v>
      </c>
      <c r="E45" s="15">
        <v>15</v>
      </c>
      <c r="F45" s="15">
        <v>0</v>
      </c>
      <c r="G45" s="15">
        <v>10</v>
      </c>
      <c r="H45" s="15">
        <v>0</v>
      </c>
      <c r="I45" s="15">
        <v>0.92</v>
      </c>
      <c r="J45" s="15">
        <v>0</v>
      </c>
      <c r="K45" s="15">
        <v>0</v>
      </c>
      <c r="L45" s="15">
        <v>0</v>
      </c>
      <c r="M45" s="15">
        <v>10</v>
      </c>
      <c r="N45" s="15">
        <v>30</v>
      </c>
      <c r="O45" s="15">
        <v>2</v>
      </c>
      <c r="P45" s="15">
        <v>1.33</v>
      </c>
      <c r="Q45" s="15">
        <v>1.67</v>
      </c>
      <c r="R45" s="15">
        <v>0.67</v>
      </c>
      <c r="S45" s="15">
        <v>0.67</v>
      </c>
      <c r="T45" s="15">
        <v>0</v>
      </c>
      <c r="U45" s="15">
        <v>15.33</v>
      </c>
      <c r="V45" s="15">
        <v>5</v>
      </c>
      <c r="W45" s="15">
        <v>16.670000000000002</v>
      </c>
      <c r="X45" s="15">
        <v>4</v>
      </c>
      <c r="Y45" s="15">
        <v>0</v>
      </c>
      <c r="Z45" s="15">
        <v>5</v>
      </c>
      <c r="AA45" s="15">
        <v>142.25</v>
      </c>
    </row>
    <row r="46" spans="1:27" ht="24" x14ac:dyDescent="0.2">
      <c r="A46" s="62">
        <v>45</v>
      </c>
      <c r="B46" s="38" t="s">
        <v>26</v>
      </c>
      <c r="C46" s="38" t="s">
        <v>132</v>
      </c>
      <c r="D46" s="15">
        <v>30</v>
      </c>
      <c r="E46" s="15">
        <v>15</v>
      </c>
      <c r="F46" s="15">
        <v>0</v>
      </c>
      <c r="G46" s="15">
        <v>10</v>
      </c>
      <c r="H46" s="15">
        <v>0</v>
      </c>
      <c r="I46" s="15">
        <v>2.2000000000000002</v>
      </c>
      <c r="J46" s="15">
        <v>0</v>
      </c>
      <c r="K46" s="15">
        <v>0</v>
      </c>
      <c r="L46" s="15">
        <v>0</v>
      </c>
      <c r="M46" s="15">
        <v>10</v>
      </c>
      <c r="N46" s="15">
        <v>25</v>
      </c>
      <c r="O46" s="15">
        <v>2</v>
      </c>
      <c r="P46" s="15">
        <v>1</v>
      </c>
      <c r="Q46" s="15">
        <v>3</v>
      </c>
      <c r="R46" s="15">
        <v>2</v>
      </c>
      <c r="S46" s="15">
        <v>3</v>
      </c>
      <c r="T46" s="15">
        <v>0</v>
      </c>
      <c r="U46" s="15">
        <v>10</v>
      </c>
      <c r="V46" s="15">
        <v>3.33</v>
      </c>
      <c r="W46" s="15">
        <v>14.33</v>
      </c>
      <c r="X46" s="15">
        <v>2.33</v>
      </c>
      <c r="Y46" s="15">
        <v>0</v>
      </c>
      <c r="Z46" s="15">
        <v>8.33</v>
      </c>
      <c r="AA46" s="15">
        <v>141.54</v>
      </c>
    </row>
    <row r="47" spans="1:27" x14ac:dyDescent="0.2">
      <c r="A47" s="62">
        <v>46</v>
      </c>
      <c r="B47" s="38" t="s">
        <v>53</v>
      </c>
      <c r="C47" s="38" t="s">
        <v>54</v>
      </c>
      <c r="D47" s="15">
        <v>30</v>
      </c>
      <c r="E47" s="15">
        <v>15</v>
      </c>
      <c r="F47" s="15">
        <v>0</v>
      </c>
      <c r="G47" s="15">
        <v>0</v>
      </c>
      <c r="H47" s="15">
        <v>0</v>
      </c>
      <c r="I47" s="15">
        <v>1.39</v>
      </c>
      <c r="J47" s="15">
        <v>0</v>
      </c>
      <c r="K47" s="15">
        <v>0</v>
      </c>
      <c r="L47" s="15">
        <v>0</v>
      </c>
      <c r="M47" s="15">
        <v>8</v>
      </c>
      <c r="N47" s="15">
        <v>15</v>
      </c>
      <c r="O47" s="15">
        <v>1</v>
      </c>
      <c r="P47" s="15">
        <v>1</v>
      </c>
      <c r="Q47" s="15">
        <v>1</v>
      </c>
      <c r="R47" s="15">
        <v>2.67</v>
      </c>
      <c r="S47" s="15">
        <v>2.33</v>
      </c>
      <c r="T47" s="15">
        <v>0</v>
      </c>
      <c r="U47" s="15">
        <v>41.67</v>
      </c>
      <c r="V47" s="15">
        <v>0</v>
      </c>
      <c r="W47" s="15">
        <v>14</v>
      </c>
      <c r="X47" s="15">
        <v>5</v>
      </c>
      <c r="Y47" s="15">
        <v>0</v>
      </c>
      <c r="Z47" s="15">
        <v>3.33</v>
      </c>
      <c r="AA47" s="15">
        <v>141.38999999999999</v>
      </c>
    </row>
    <row r="48" spans="1:27" ht="24" x14ac:dyDescent="0.2">
      <c r="A48" s="62">
        <v>47</v>
      </c>
      <c r="B48" s="38" t="s">
        <v>12</v>
      </c>
      <c r="C48" s="38" t="s">
        <v>92</v>
      </c>
      <c r="D48" s="15">
        <v>3</v>
      </c>
      <c r="E48" s="15">
        <v>15</v>
      </c>
      <c r="F48" s="15">
        <v>0</v>
      </c>
      <c r="G48" s="15">
        <v>25</v>
      </c>
      <c r="H48" s="15">
        <v>0</v>
      </c>
      <c r="I48" s="15">
        <v>4.59</v>
      </c>
      <c r="J48" s="15">
        <v>0</v>
      </c>
      <c r="K48" s="15">
        <v>0</v>
      </c>
      <c r="L48" s="15">
        <v>0</v>
      </c>
      <c r="M48" s="15">
        <v>10</v>
      </c>
      <c r="N48" s="15">
        <v>25</v>
      </c>
      <c r="O48" s="15">
        <v>4.67</v>
      </c>
      <c r="P48" s="15">
        <v>2</v>
      </c>
      <c r="Q48" s="15">
        <v>4.67</v>
      </c>
      <c r="R48" s="15">
        <v>5</v>
      </c>
      <c r="S48" s="15">
        <v>3.33</v>
      </c>
      <c r="T48" s="15">
        <v>0</v>
      </c>
      <c r="U48" s="15">
        <v>9.52</v>
      </c>
      <c r="V48" s="15">
        <v>0</v>
      </c>
      <c r="W48" s="15">
        <v>27</v>
      </c>
      <c r="X48" s="15">
        <v>1.33</v>
      </c>
      <c r="Y48" s="15">
        <v>0</v>
      </c>
      <c r="Z48" s="15">
        <v>1</v>
      </c>
      <c r="AA48" s="15">
        <v>141.11000000000001</v>
      </c>
    </row>
    <row r="49" spans="1:27" ht="24" x14ac:dyDescent="0.2">
      <c r="A49" s="62">
        <v>48</v>
      </c>
      <c r="B49" s="38" t="s">
        <v>127</v>
      </c>
      <c r="C49" s="38" t="s">
        <v>133</v>
      </c>
      <c r="D49" s="15">
        <v>30</v>
      </c>
      <c r="E49" s="15">
        <v>15</v>
      </c>
      <c r="F49" s="15">
        <v>0</v>
      </c>
      <c r="G49" s="15">
        <v>10</v>
      </c>
      <c r="H49" s="15">
        <v>0</v>
      </c>
      <c r="I49" s="15">
        <v>2.0699999999999998</v>
      </c>
      <c r="J49" s="15">
        <v>0</v>
      </c>
      <c r="K49" s="15">
        <v>0</v>
      </c>
      <c r="L49" s="15">
        <v>0</v>
      </c>
      <c r="M49" s="15">
        <v>10</v>
      </c>
      <c r="N49" s="15">
        <v>25</v>
      </c>
      <c r="O49" s="15">
        <v>4</v>
      </c>
      <c r="P49" s="15">
        <v>1.33</v>
      </c>
      <c r="Q49" s="15">
        <v>2</v>
      </c>
      <c r="R49" s="15">
        <v>0.67</v>
      </c>
      <c r="S49" s="15">
        <v>2.67</v>
      </c>
      <c r="T49" s="15">
        <v>0</v>
      </c>
      <c r="U49" s="15">
        <v>11.97</v>
      </c>
      <c r="V49" s="15">
        <v>3</v>
      </c>
      <c r="W49" s="15">
        <v>14.67</v>
      </c>
      <c r="X49" s="15">
        <v>5.33</v>
      </c>
      <c r="Y49" s="15">
        <v>0</v>
      </c>
      <c r="Z49" s="15">
        <v>3.33</v>
      </c>
      <c r="AA49" s="15">
        <v>141.03</v>
      </c>
    </row>
    <row r="50" spans="1:27" ht="24" x14ac:dyDescent="0.2">
      <c r="A50" s="62">
        <v>49</v>
      </c>
      <c r="B50" s="38" t="s">
        <v>45</v>
      </c>
      <c r="C50" s="38" t="s">
        <v>56</v>
      </c>
      <c r="D50" s="15">
        <v>27</v>
      </c>
      <c r="E50" s="15">
        <v>15</v>
      </c>
      <c r="F50" s="15">
        <v>0</v>
      </c>
      <c r="G50" s="15">
        <v>0</v>
      </c>
      <c r="H50" s="15">
        <v>0</v>
      </c>
      <c r="I50" s="15">
        <v>4.26</v>
      </c>
      <c r="J50" s="15">
        <v>0</v>
      </c>
      <c r="K50" s="15">
        <v>0</v>
      </c>
      <c r="L50" s="15">
        <v>0</v>
      </c>
      <c r="M50" s="15">
        <v>5</v>
      </c>
      <c r="N50" s="15">
        <v>30</v>
      </c>
      <c r="O50" s="15">
        <v>2</v>
      </c>
      <c r="P50" s="15">
        <v>2</v>
      </c>
      <c r="Q50" s="15">
        <v>3</v>
      </c>
      <c r="R50" s="15">
        <v>2</v>
      </c>
      <c r="S50" s="15">
        <v>2</v>
      </c>
      <c r="T50" s="15">
        <v>13.33</v>
      </c>
      <c r="U50" s="15">
        <v>5</v>
      </c>
      <c r="V50" s="15">
        <v>0.33</v>
      </c>
      <c r="W50" s="15">
        <v>14.67</v>
      </c>
      <c r="X50" s="15">
        <v>5</v>
      </c>
      <c r="Y50" s="15">
        <v>0</v>
      </c>
      <c r="Z50" s="15">
        <v>10</v>
      </c>
      <c r="AA50" s="15">
        <v>140.59</v>
      </c>
    </row>
    <row r="51" spans="1:27" ht="24" x14ac:dyDescent="0.2">
      <c r="A51" s="62">
        <v>50</v>
      </c>
      <c r="B51" s="38" t="s">
        <v>11</v>
      </c>
      <c r="C51" s="38" t="s">
        <v>73</v>
      </c>
      <c r="D51" s="15">
        <v>30</v>
      </c>
      <c r="E51" s="15">
        <v>15</v>
      </c>
      <c r="F51" s="15">
        <v>0</v>
      </c>
      <c r="G51" s="15">
        <v>0</v>
      </c>
      <c r="H51" s="15">
        <v>0</v>
      </c>
      <c r="I51" s="15">
        <v>1.19</v>
      </c>
      <c r="J51" s="15">
        <v>0</v>
      </c>
      <c r="K51" s="15">
        <v>0</v>
      </c>
      <c r="L51" s="15">
        <v>0</v>
      </c>
      <c r="M51" s="15">
        <v>0</v>
      </c>
      <c r="N51" s="15">
        <v>30</v>
      </c>
      <c r="O51" s="15">
        <v>2.67</v>
      </c>
      <c r="P51" s="15">
        <v>1.33</v>
      </c>
      <c r="Q51" s="15">
        <v>3</v>
      </c>
      <c r="R51" s="15">
        <v>1.33</v>
      </c>
      <c r="S51" s="15">
        <v>2</v>
      </c>
      <c r="T51" s="15">
        <v>0.33</v>
      </c>
      <c r="U51" s="15">
        <v>25.85</v>
      </c>
      <c r="V51" s="15">
        <v>1</v>
      </c>
      <c r="W51" s="15">
        <v>13.67</v>
      </c>
      <c r="X51" s="15">
        <v>4</v>
      </c>
      <c r="Y51" s="15">
        <v>0</v>
      </c>
      <c r="Z51" s="15">
        <v>7</v>
      </c>
      <c r="AA51" s="15">
        <v>138.37</v>
      </c>
    </row>
    <row r="52" spans="1:27" ht="24" x14ac:dyDescent="0.2">
      <c r="A52" s="62">
        <v>51</v>
      </c>
      <c r="B52" s="38" t="s">
        <v>19</v>
      </c>
      <c r="C52" s="38" t="s">
        <v>134</v>
      </c>
      <c r="D52" s="15">
        <v>27</v>
      </c>
      <c r="E52" s="15">
        <v>1.6</v>
      </c>
      <c r="F52" s="15">
        <v>0</v>
      </c>
      <c r="G52" s="15">
        <v>25</v>
      </c>
      <c r="H52" s="15">
        <v>0</v>
      </c>
      <c r="I52" s="15">
        <v>1.19</v>
      </c>
      <c r="J52" s="15">
        <v>0</v>
      </c>
      <c r="K52" s="15">
        <v>0</v>
      </c>
      <c r="L52" s="15">
        <v>0</v>
      </c>
      <c r="M52" s="15">
        <v>0</v>
      </c>
      <c r="N52" s="15">
        <v>30</v>
      </c>
      <c r="O52" s="15">
        <v>2.67</v>
      </c>
      <c r="P52" s="15">
        <v>2</v>
      </c>
      <c r="Q52" s="15">
        <v>2.67</v>
      </c>
      <c r="R52" s="15">
        <v>1.67</v>
      </c>
      <c r="S52" s="15">
        <v>2.67</v>
      </c>
      <c r="T52" s="15">
        <v>0</v>
      </c>
      <c r="U52" s="15">
        <v>12</v>
      </c>
      <c r="V52" s="15">
        <v>4</v>
      </c>
      <c r="W52" s="15">
        <v>15</v>
      </c>
      <c r="X52" s="15">
        <v>3.33</v>
      </c>
      <c r="Y52" s="15">
        <v>0</v>
      </c>
      <c r="Z52" s="15">
        <v>6</v>
      </c>
      <c r="AA52" s="15">
        <v>136.79</v>
      </c>
    </row>
    <row r="53" spans="1:27" x14ac:dyDescent="0.2">
      <c r="A53" s="62">
        <v>52</v>
      </c>
      <c r="B53" s="38" t="s">
        <v>53</v>
      </c>
      <c r="C53" s="38" t="s">
        <v>57</v>
      </c>
      <c r="D53" s="15">
        <v>27</v>
      </c>
      <c r="E53" s="15">
        <v>15</v>
      </c>
      <c r="F53" s="15">
        <v>0</v>
      </c>
      <c r="G53" s="15">
        <v>0</v>
      </c>
      <c r="H53" s="15">
        <v>0</v>
      </c>
      <c r="I53" s="15">
        <v>1.39</v>
      </c>
      <c r="J53" s="15">
        <v>0</v>
      </c>
      <c r="K53" s="15">
        <v>0</v>
      </c>
      <c r="L53" s="15">
        <v>0</v>
      </c>
      <c r="M53" s="15">
        <v>5</v>
      </c>
      <c r="N53" s="15">
        <v>15</v>
      </c>
      <c r="O53" s="15">
        <v>1</v>
      </c>
      <c r="P53" s="15">
        <v>1</v>
      </c>
      <c r="Q53" s="15">
        <v>1</v>
      </c>
      <c r="R53" s="15">
        <v>2.67</v>
      </c>
      <c r="S53" s="15">
        <v>2.33</v>
      </c>
      <c r="T53" s="15">
        <v>8.33</v>
      </c>
      <c r="U53" s="15">
        <v>27.33</v>
      </c>
      <c r="V53" s="15">
        <v>5</v>
      </c>
      <c r="W53" s="15">
        <v>15.67</v>
      </c>
      <c r="X53" s="15">
        <v>5</v>
      </c>
      <c r="Y53" s="15">
        <v>0</v>
      </c>
      <c r="Z53" s="15">
        <v>3.33</v>
      </c>
      <c r="AA53" s="15">
        <v>136.06</v>
      </c>
    </row>
    <row r="54" spans="1:27" ht="24" x14ac:dyDescent="0.2">
      <c r="A54" s="62">
        <v>53</v>
      </c>
      <c r="B54" s="38" t="s">
        <v>18</v>
      </c>
      <c r="C54" s="38" t="s">
        <v>135</v>
      </c>
      <c r="D54" s="15">
        <v>18</v>
      </c>
      <c r="E54" s="15">
        <v>15</v>
      </c>
      <c r="F54" s="15">
        <v>0</v>
      </c>
      <c r="G54" s="15">
        <v>0</v>
      </c>
      <c r="H54" s="15">
        <v>0</v>
      </c>
      <c r="I54" s="15">
        <v>2.76</v>
      </c>
      <c r="J54" s="15">
        <v>0</v>
      </c>
      <c r="K54" s="15">
        <v>0</v>
      </c>
      <c r="L54" s="15">
        <v>0</v>
      </c>
      <c r="M54" s="15">
        <v>0</v>
      </c>
      <c r="N54" s="15">
        <v>25</v>
      </c>
      <c r="O54" s="15">
        <v>1</v>
      </c>
      <c r="P54" s="15">
        <v>4</v>
      </c>
      <c r="Q54" s="15">
        <v>4.67</v>
      </c>
      <c r="R54" s="15">
        <v>4.33</v>
      </c>
      <c r="S54" s="15">
        <v>3</v>
      </c>
      <c r="T54" s="15">
        <v>0</v>
      </c>
      <c r="U54" s="15">
        <v>30.05</v>
      </c>
      <c r="V54" s="15">
        <v>0</v>
      </c>
      <c r="W54" s="15">
        <v>12</v>
      </c>
      <c r="X54" s="15">
        <v>9.33</v>
      </c>
      <c r="Y54" s="15">
        <v>0</v>
      </c>
      <c r="Z54" s="15">
        <v>6.67</v>
      </c>
      <c r="AA54" s="15">
        <v>135.81</v>
      </c>
    </row>
    <row r="55" spans="1:27" ht="24" x14ac:dyDescent="0.2">
      <c r="A55" s="62">
        <v>54</v>
      </c>
      <c r="B55" s="38" t="s">
        <v>136</v>
      </c>
      <c r="C55" s="38" t="s">
        <v>137</v>
      </c>
      <c r="D55" s="15">
        <v>30</v>
      </c>
      <c r="E55" s="15">
        <v>15</v>
      </c>
      <c r="F55" s="15">
        <v>0</v>
      </c>
      <c r="G55" s="15">
        <v>0</v>
      </c>
      <c r="H55" s="15">
        <v>0</v>
      </c>
      <c r="I55" s="15">
        <v>1.03</v>
      </c>
      <c r="J55" s="15">
        <v>0</v>
      </c>
      <c r="K55" s="15">
        <v>0</v>
      </c>
      <c r="L55" s="15">
        <v>0</v>
      </c>
      <c r="M55" s="15">
        <v>0</v>
      </c>
      <c r="N55" s="15">
        <v>30</v>
      </c>
      <c r="O55" s="15">
        <v>2</v>
      </c>
      <c r="P55" s="15">
        <v>2</v>
      </c>
      <c r="Q55" s="15">
        <v>2</v>
      </c>
      <c r="R55" s="15">
        <v>1</v>
      </c>
      <c r="S55" s="15">
        <v>2</v>
      </c>
      <c r="T55" s="15">
        <v>0</v>
      </c>
      <c r="U55" s="15">
        <v>26.27</v>
      </c>
      <c r="V55" s="15">
        <v>1.33</v>
      </c>
      <c r="W55" s="15">
        <v>13.67</v>
      </c>
      <c r="X55" s="15">
        <v>2.67</v>
      </c>
      <c r="Y55" s="15">
        <v>0</v>
      </c>
      <c r="Z55" s="15">
        <v>6.67</v>
      </c>
      <c r="AA55" s="15">
        <v>135.63999999999999</v>
      </c>
    </row>
    <row r="56" spans="1:27" ht="24" x14ac:dyDescent="0.2">
      <c r="A56" s="62">
        <v>55</v>
      </c>
      <c r="B56" s="38" t="s">
        <v>22</v>
      </c>
      <c r="C56" s="38" t="s">
        <v>99</v>
      </c>
      <c r="D56" s="15">
        <v>21</v>
      </c>
      <c r="E56" s="15">
        <v>15</v>
      </c>
      <c r="F56" s="15">
        <v>0</v>
      </c>
      <c r="G56" s="15">
        <v>10</v>
      </c>
      <c r="H56" s="15">
        <v>0</v>
      </c>
      <c r="I56" s="15">
        <v>2.68</v>
      </c>
      <c r="J56" s="15">
        <v>0</v>
      </c>
      <c r="K56" s="15">
        <v>0</v>
      </c>
      <c r="L56" s="15">
        <v>0</v>
      </c>
      <c r="M56" s="15">
        <v>10</v>
      </c>
      <c r="N56" s="15">
        <v>25</v>
      </c>
      <c r="O56" s="15">
        <v>2.67</v>
      </c>
      <c r="P56" s="15">
        <v>2</v>
      </c>
      <c r="Q56" s="15">
        <v>3</v>
      </c>
      <c r="R56" s="15">
        <v>2.67</v>
      </c>
      <c r="S56" s="15">
        <v>2.33</v>
      </c>
      <c r="T56" s="15">
        <v>0</v>
      </c>
      <c r="U56" s="15">
        <v>4.2300000000000004</v>
      </c>
      <c r="V56" s="15">
        <v>5</v>
      </c>
      <c r="W56" s="15">
        <v>14</v>
      </c>
      <c r="X56" s="15">
        <v>4</v>
      </c>
      <c r="Y56" s="15">
        <v>0</v>
      </c>
      <c r="Z56" s="15">
        <v>11.33</v>
      </c>
      <c r="AA56" s="15">
        <v>134.91</v>
      </c>
    </row>
    <row r="57" spans="1:27" ht="36" x14ac:dyDescent="0.2">
      <c r="A57" s="62">
        <v>56</v>
      </c>
      <c r="B57" s="38" t="s">
        <v>16</v>
      </c>
      <c r="C57" s="38" t="s">
        <v>102</v>
      </c>
      <c r="D57" s="15">
        <v>24</v>
      </c>
      <c r="E57" s="15">
        <v>15</v>
      </c>
      <c r="F57" s="15">
        <v>0</v>
      </c>
      <c r="G57" s="15">
        <v>10</v>
      </c>
      <c r="H57" s="15">
        <v>0</v>
      </c>
      <c r="I57" s="15">
        <v>2.14</v>
      </c>
      <c r="J57" s="15">
        <v>0</v>
      </c>
      <c r="K57" s="15">
        <v>0</v>
      </c>
      <c r="L57" s="15">
        <v>0</v>
      </c>
      <c r="M57" s="15">
        <v>10</v>
      </c>
      <c r="N57" s="15">
        <v>30</v>
      </c>
      <c r="O57" s="15">
        <v>2</v>
      </c>
      <c r="P57" s="15">
        <v>1</v>
      </c>
      <c r="Q57" s="15">
        <v>1</v>
      </c>
      <c r="R57" s="15">
        <v>1.33</v>
      </c>
      <c r="S57" s="15">
        <v>2</v>
      </c>
      <c r="T57" s="15">
        <v>0</v>
      </c>
      <c r="U57" s="15">
        <v>12</v>
      </c>
      <c r="V57" s="15">
        <v>3.33</v>
      </c>
      <c r="W57" s="15">
        <v>14.33</v>
      </c>
      <c r="X57" s="15">
        <v>2.33</v>
      </c>
      <c r="Y57" s="15">
        <v>0</v>
      </c>
      <c r="Z57" s="15">
        <v>4.33</v>
      </c>
      <c r="AA57" s="15">
        <v>134.81</v>
      </c>
    </row>
    <row r="58" spans="1:27" ht="24" x14ac:dyDescent="0.2">
      <c r="A58" s="62">
        <v>57</v>
      </c>
      <c r="B58" s="38" t="s">
        <v>104</v>
      </c>
      <c r="C58" s="38" t="s">
        <v>105</v>
      </c>
      <c r="D58" s="15">
        <v>27</v>
      </c>
      <c r="E58" s="15">
        <v>11.8</v>
      </c>
      <c r="F58" s="15">
        <v>0</v>
      </c>
      <c r="G58" s="15">
        <v>0</v>
      </c>
      <c r="H58" s="15">
        <v>0</v>
      </c>
      <c r="I58" s="15">
        <v>2.78</v>
      </c>
      <c r="J58" s="15">
        <v>0</v>
      </c>
      <c r="K58" s="15">
        <v>0</v>
      </c>
      <c r="L58" s="15">
        <v>0</v>
      </c>
      <c r="M58" s="15">
        <v>5</v>
      </c>
      <c r="N58" s="15">
        <v>30</v>
      </c>
      <c r="O58" s="15">
        <v>1.67</v>
      </c>
      <c r="P58" s="15">
        <v>1</v>
      </c>
      <c r="Q58" s="15">
        <v>1.67</v>
      </c>
      <c r="R58" s="15">
        <v>1.33</v>
      </c>
      <c r="S58" s="15">
        <v>1</v>
      </c>
      <c r="T58" s="15">
        <v>0</v>
      </c>
      <c r="U58" s="15">
        <v>25.79</v>
      </c>
      <c r="V58" s="15">
        <v>1.67</v>
      </c>
      <c r="W58" s="15">
        <v>12</v>
      </c>
      <c r="X58" s="15">
        <v>7</v>
      </c>
      <c r="Y58" s="15">
        <v>0</v>
      </c>
      <c r="Z58" s="15">
        <v>5</v>
      </c>
      <c r="AA58" s="15">
        <v>134.71</v>
      </c>
    </row>
    <row r="59" spans="1:27" ht="24" x14ac:dyDescent="0.2">
      <c r="A59" s="62">
        <v>58</v>
      </c>
      <c r="B59" s="38" t="s">
        <v>89</v>
      </c>
      <c r="C59" s="38" t="s">
        <v>103</v>
      </c>
      <c r="D59" s="15">
        <v>27</v>
      </c>
      <c r="E59" s="15">
        <v>15</v>
      </c>
      <c r="F59" s="15">
        <v>0</v>
      </c>
      <c r="G59" s="15">
        <v>25</v>
      </c>
      <c r="H59" s="15">
        <v>0</v>
      </c>
      <c r="I59" s="15">
        <v>1.26</v>
      </c>
      <c r="J59" s="15">
        <v>0</v>
      </c>
      <c r="K59" s="15">
        <v>0</v>
      </c>
      <c r="L59" s="15">
        <v>0</v>
      </c>
      <c r="M59" s="15">
        <v>0</v>
      </c>
      <c r="N59" s="15">
        <v>25</v>
      </c>
      <c r="O59" s="15">
        <v>2</v>
      </c>
      <c r="P59" s="15">
        <v>0.67</v>
      </c>
      <c r="Q59" s="15">
        <v>3</v>
      </c>
      <c r="R59" s="15">
        <v>2</v>
      </c>
      <c r="S59" s="15">
        <v>2.67</v>
      </c>
      <c r="T59" s="15">
        <v>0</v>
      </c>
      <c r="U59" s="15">
        <v>4</v>
      </c>
      <c r="V59" s="15">
        <v>0</v>
      </c>
      <c r="W59" s="15">
        <v>27</v>
      </c>
      <c r="X59" s="15">
        <v>0</v>
      </c>
      <c r="Y59" s="15">
        <v>0</v>
      </c>
      <c r="Z59" s="15">
        <v>0</v>
      </c>
      <c r="AA59" s="15">
        <v>134.6</v>
      </c>
    </row>
    <row r="60" spans="1:27" ht="24" x14ac:dyDescent="0.2">
      <c r="A60" s="62">
        <v>59</v>
      </c>
      <c r="B60" s="38" t="s">
        <v>22</v>
      </c>
      <c r="C60" s="38" t="s">
        <v>138</v>
      </c>
      <c r="D60" s="15">
        <v>27</v>
      </c>
      <c r="E60" s="15">
        <v>15</v>
      </c>
      <c r="F60" s="15">
        <v>0</v>
      </c>
      <c r="G60" s="15">
        <v>10</v>
      </c>
      <c r="H60" s="15">
        <v>0</v>
      </c>
      <c r="I60" s="15">
        <v>2.68</v>
      </c>
      <c r="J60" s="15">
        <v>0</v>
      </c>
      <c r="K60" s="15">
        <v>0</v>
      </c>
      <c r="L60" s="15">
        <v>0</v>
      </c>
      <c r="M60" s="15">
        <v>5</v>
      </c>
      <c r="N60" s="15">
        <v>25</v>
      </c>
      <c r="O60" s="15">
        <v>2.67</v>
      </c>
      <c r="P60" s="15">
        <v>2</v>
      </c>
      <c r="Q60" s="15">
        <v>3</v>
      </c>
      <c r="R60" s="15">
        <v>2.67</v>
      </c>
      <c r="S60" s="15">
        <v>2.33</v>
      </c>
      <c r="T60" s="15">
        <v>0</v>
      </c>
      <c r="U60" s="15">
        <v>5.33</v>
      </c>
      <c r="V60" s="15">
        <v>1.67</v>
      </c>
      <c r="W60" s="15">
        <v>15.33</v>
      </c>
      <c r="X60" s="15">
        <v>7.33</v>
      </c>
      <c r="Y60" s="15">
        <v>0</v>
      </c>
      <c r="Z60" s="15">
        <v>6.67</v>
      </c>
      <c r="AA60" s="15">
        <v>133.68</v>
      </c>
    </row>
    <row r="61" spans="1:27" ht="24" x14ac:dyDescent="0.2">
      <c r="A61" s="62">
        <v>60</v>
      </c>
      <c r="B61" s="38" t="s">
        <v>104</v>
      </c>
      <c r="C61" s="38" t="s">
        <v>139</v>
      </c>
      <c r="D61" s="15">
        <v>30</v>
      </c>
      <c r="E61" s="15">
        <v>14.2</v>
      </c>
      <c r="F61" s="15">
        <v>0</v>
      </c>
      <c r="G61" s="15">
        <v>0</v>
      </c>
      <c r="H61" s="15">
        <v>0</v>
      </c>
      <c r="I61" s="15">
        <v>2.65</v>
      </c>
      <c r="J61" s="15">
        <v>0</v>
      </c>
      <c r="K61" s="15">
        <v>0</v>
      </c>
      <c r="L61" s="15">
        <v>0</v>
      </c>
      <c r="M61" s="15">
        <v>0</v>
      </c>
      <c r="N61" s="15">
        <v>30</v>
      </c>
      <c r="O61" s="15">
        <v>1.33</v>
      </c>
      <c r="P61" s="15">
        <v>1.67</v>
      </c>
      <c r="Q61" s="15">
        <v>2</v>
      </c>
      <c r="R61" s="15">
        <v>0.67</v>
      </c>
      <c r="S61" s="15">
        <v>1.33</v>
      </c>
      <c r="T61" s="15">
        <v>5</v>
      </c>
      <c r="U61" s="15">
        <v>4</v>
      </c>
      <c r="V61" s="15">
        <v>1</v>
      </c>
      <c r="W61" s="15">
        <v>30</v>
      </c>
      <c r="X61" s="15">
        <v>3</v>
      </c>
      <c r="Y61" s="15">
        <v>0</v>
      </c>
      <c r="Z61" s="15">
        <v>6.67</v>
      </c>
      <c r="AA61" s="15">
        <v>133.52000000000001</v>
      </c>
    </row>
    <row r="62" spans="1:27" ht="24" x14ac:dyDescent="0.2">
      <c r="A62" s="62">
        <v>61</v>
      </c>
      <c r="B62" s="38" t="s">
        <v>51</v>
      </c>
      <c r="C62" s="38" t="s">
        <v>59</v>
      </c>
      <c r="D62" s="15">
        <v>30</v>
      </c>
      <c r="E62" s="15">
        <v>2</v>
      </c>
      <c r="F62" s="15">
        <v>0</v>
      </c>
      <c r="G62" s="15">
        <v>10</v>
      </c>
      <c r="H62" s="15">
        <v>0</v>
      </c>
      <c r="I62" s="15">
        <v>2.12</v>
      </c>
      <c r="J62" s="15">
        <v>0</v>
      </c>
      <c r="K62" s="15">
        <v>0</v>
      </c>
      <c r="L62" s="15">
        <v>0</v>
      </c>
      <c r="M62" s="15">
        <v>3</v>
      </c>
      <c r="N62" s="15">
        <v>30</v>
      </c>
      <c r="O62" s="15">
        <v>2</v>
      </c>
      <c r="P62" s="15">
        <v>2</v>
      </c>
      <c r="Q62" s="15">
        <v>3</v>
      </c>
      <c r="R62" s="15">
        <v>2</v>
      </c>
      <c r="S62" s="15">
        <v>3</v>
      </c>
      <c r="T62" s="15">
        <v>15</v>
      </c>
      <c r="U62" s="15">
        <v>5</v>
      </c>
      <c r="V62" s="15">
        <v>0</v>
      </c>
      <c r="W62" s="15">
        <v>15</v>
      </c>
      <c r="X62" s="15">
        <v>0</v>
      </c>
      <c r="Y62" s="15">
        <v>0</v>
      </c>
      <c r="Z62" s="15">
        <v>9.33</v>
      </c>
      <c r="AA62" s="15">
        <v>133.44999999999999</v>
      </c>
    </row>
    <row r="63" spans="1:27" x14ac:dyDescent="0.2">
      <c r="A63" s="62">
        <v>62</v>
      </c>
      <c r="B63" s="38" t="s">
        <v>26</v>
      </c>
      <c r="C63" s="38" t="s">
        <v>140</v>
      </c>
      <c r="D63" s="15">
        <v>27</v>
      </c>
      <c r="E63" s="15">
        <v>15</v>
      </c>
      <c r="F63" s="15">
        <v>0</v>
      </c>
      <c r="G63" s="15">
        <v>10</v>
      </c>
      <c r="H63" s="15">
        <v>2</v>
      </c>
      <c r="I63" s="15">
        <v>2.2000000000000002</v>
      </c>
      <c r="J63" s="15">
        <v>0</v>
      </c>
      <c r="K63" s="15">
        <v>0</v>
      </c>
      <c r="L63" s="15">
        <v>0</v>
      </c>
      <c r="M63" s="15">
        <v>0</v>
      </c>
      <c r="N63" s="15">
        <v>25</v>
      </c>
      <c r="O63" s="15">
        <v>2</v>
      </c>
      <c r="P63" s="15">
        <v>1</v>
      </c>
      <c r="Q63" s="15">
        <v>3</v>
      </c>
      <c r="R63" s="15">
        <v>2</v>
      </c>
      <c r="S63" s="15">
        <v>3</v>
      </c>
      <c r="T63" s="15">
        <v>0</v>
      </c>
      <c r="U63" s="15">
        <v>11.77</v>
      </c>
      <c r="V63" s="15">
        <v>4</v>
      </c>
      <c r="W63" s="15">
        <v>13</v>
      </c>
      <c r="X63" s="15">
        <v>2</v>
      </c>
      <c r="Y63" s="15">
        <v>0</v>
      </c>
      <c r="Z63" s="15">
        <v>10</v>
      </c>
      <c r="AA63" s="15">
        <v>132.97</v>
      </c>
    </row>
    <row r="64" spans="1:27" ht="24" x14ac:dyDescent="0.2">
      <c r="A64" s="62">
        <v>63</v>
      </c>
      <c r="B64" s="38" t="s">
        <v>23</v>
      </c>
      <c r="C64" s="38" t="s">
        <v>55</v>
      </c>
      <c r="D64" s="15">
        <v>21</v>
      </c>
      <c r="E64" s="15">
        <v>15</v>
      </c>
      <c r="F64" s="15">
        <v>0</v>
      </c>
      <c r="G64" s="15">
        <v>10</v>
      </c>
      <c r="H64" s="15">
        <v>0</v>
      </c>
      <c r="I64" s="15">
        <v>1.9</v>
      </c>
      <c r="J64" s="15">
        <v>0</v>
      </c>
      <c r="K64" s="15">
        <v>0</v>
      </c>
      <c r="L64" s="15">
        <v>0</v>
      </c>
      <c r="M64" s="15">
        <v>10</v>
      </c>
      <c r="N64" s="15">
        <v>25</v>
      </c>
      <c r="O64" s="15">
        <v>3.67</v>
      </c>
      <c r="P64" s="15">
        <v>1</v>
      </c>
      <c r="Q64" s="15">
        <v>4</v>
      </c>
      <c r="R64" s="15">
        <v>4</v>
      </c>
      <c r="S64" s="15">
        <v>5</v>
      </c>
      <c r="T64" s="15">
        <v>0</v>
      </c>
      <c r="U64" s="15">
        <v>19</v>
      </c>
      <c r="V64" s="15">
        <v>0</v>
      </c>
      <c r="W64" s="15">
        <v>8</v>
      </c>
      <c r="X64" s="15">
        <v>0</v>
      </c>
      <c r="Y64" s="15">
        <v>0</v>
      </c>
      <c r="Z64" s="15">
        <v>4</v>
      </c>
      <c r="AA64" s="15">
        <v>131.56</v>
      </c>
    </row>
    <row r="65" spans="1:27" ht="24" x14ac:dyDescent="0.2">
      <c r="A65" s="62">
        <v>64</v>
      </c>
      <c r="B65" s="38" t="s">
        <v>33</v>
      </c>
      <c r="C65" s="38" t="s">
        <v>141</v>
      </c>
      <c r="D65" s="15">
        <v>30</v>
      </c>
      <c r="E65" s="15">
        <v>10.65</v>
      </c>
      <c r="F65" s="15">
        <v>0</v>
      </c>
      <c r="G65" s="15">
        <v>10</v>
      </c>
      <c r="H65" s="15">
        <v>0</v>
      </c>
      <c r="I65" s="15">
        <v>1.77</v>
      </c>
      <c r="J65" s="15">
        <v>0</v>
      </c>
      <c r="K65" s="15">
        <v>0</v>
      </c>
      <c r="L65" s="15">
        <v>0</v>
      </c>
      <c r="M65" s="15">
        <v>3</v>
      </c>
      <c r="N65" s="15">
        <v>25</v>
      </c>
      <c r="O65" s="15">
        <v>2.33</v>
      </c>
      <c r="P65" s="15">
        <v>2</v>
      </c>
      <c r="Q65" s="15">
        <v>2.67</v>
      </c>
      <c r="R65" s="15">
        <v>1.67</v>
      </c>
      <c r="S65" s="15">
        <v>2</v>
      </c>
      <c r="T65" s="15">
        <v>0</v>
      </c>
      <c r="U65" s="15">
        <v>14</v>
      </c>
      <c r="V65" s="15">
        <v>2</v>
      </c>
      <c r="W65" s="15">
        <v>14</v>
      </c>
      <c r="X65" s="15">
        <v>4</v>
      </c>
      <c r="Y65" s="15">
        <v>0</v>
      </c>
      <c r="Z65" s="15">
        <v>5</v>
      </c>
      <c r="AA65" s="15">
        <v>130.09</v>
      </c>
    </row>
    <row r="66" spans="1:27" ht="24" x14ac:dyDescent="0.2">
      <c r="A66" s="62">
        <v>65</v>
      </c>
      <c r="B66" s="38" t="s">
        <v>51</v>
      </c>
      <c r="C66" s="38" t="s">
        <v>109</v>
      </c>
      <c r="D66" s="15">
        <v>27</v>
      </c>
      <c r="E66" s="15">
        <v>1.8</v>
      </c>
      <c r="F66" s="15">
        <v>0</v>
      </c>
      <c r="G66" s="15">
        <v>25</v>
      </c>
      <c r="H66" s="15">
        <v>0</v>
      </c>
      <c r="I66" s="15">
        <v>2.12</v>
      </c>
      <c r="J66" s="15">
        <v>0</v>
      </c>
      <c r="K66" s="15">
        <v>0</v>
      </c>
      <c r="L66" s="15">
        <v>0</v>
      </c>
      <c r="M66" s="15">
        <v>0</v>
      </c>
      <c r="N66" s="15">
        <v>30</v>
      </c>
      <c r="O66" s="15">
        <v>2</v>
      </c>
      <c r="P66" s="15">
        <v>2</v>
      </c>
      <c r="Q66" s="15">
        <v>3</v>
      </c>
      <c r="R66" s="15">
        <v>2</v>
      </c>
      <c r="S66" s="15">
        <v>3</v>
      </c>
      <c r="T66" s="15">
        <v>3.33</v>
      </c>
      <c r="U66" s="15">
        <v>2</v>
      </c>
      <c r="V66" s="15">
        <v>0.67</v>
      </c>
      <c r="W66" s="15">
        <v>20</v>
      </c>
      <c r="X66" s="15">
        <v>0.33</v>
      </c>
      <c r="Y66" s="15">
        <v>0</v>
      </c>
      <c r="Z66" s="15">
        <v>5</v>
      </c>
      <c r="AA66" s="15">
        <v>129.25</v>
      </c>
    </row>
    <row r="67" spans="1:27" ht="24" x14ac:dyDescent="0.2">
      <c r="A67" s="62">
        <v>66</v>
      </c>
      <c r="B67" s="38" t="s">
        <v>82</v>
      </c>
      <c r="C67" s="38" t="s">
        <v>142</v>
      </c>
      <c r="D67" s="15">
        <v>24</v>
      </c>
      <c r="E67" s="15">
        <v>15</v>
      </c>
      <c r="F67" s="15">
        <v>0</v>
      </c>
      <c r="G67" s="15">
        <v>0</v>
      </c>
      <c r="H67" s="15">
        <v>0</v>
      </c>
      <c r="I67" s="15">
        <v>1.35</v>
      </c>
      <c r="J67" s="15">
        <v>0</v>
      </c>
      <c r="K67" s="15">
        <v>0</v>
      </c>
      <c r="L67" s="15">
        <v>0</v>
      </c>
      <c r="M67" s="15">
        <v>0</v>
      </c>
      <c r="N67" s="15">
        <v>30</v>
      </c>
      <c r="O67" s="15">
        <v>2.33</v>
      </c>
      <c r="P67" s="15">
        <v>1.33</v>
      </c>
      <c r="Q67" s="15">
        <v>2</v>
      </c>
      <c r="R67" s="15">
        <v>2</v>
      </c>
      <c r="S67" s="15">
        <v>2</v>
      </c>
      <c r="T67" s="15">
        <v>0</v>
      </c>
      <c r="U67" s="15">
        <v>24.1</v>
      </c>
      <c r="V67" s="15">
        <v>2</v>
      </c>
      <c r="W67" s="15">
        <v>14</v>
      </c>
      <c r="X67" s="15">
        <v>4</v>
      </c>
      <c r="Y67" s="15">
        <v>0</v>
      </c>
      <c r="Z67" s="15">
        <v>5</v>
      </c>
      <c r="AA67" s="15">
        <v>129.12</v>
      </c>
    </row>
    <row r="68" spans="1:27" ht="24" x14ac:dyDescent="0.2">
      <c r="A68" s="62">
        <v>67</v>
      </c>
      <c r="B68" s="38" t="s">
        <v>26</v>
      </c>
      <c r="C68" s="38" t="s">
        <v>143</v>
      </c>
      <c r="D68" s="15">
        <v>21</v>
      </c>
      <c r="E68" s="15">
        <v>12.6</v>
      </c>
      <c r="F68" s="15">
        <v>0</v>
      </c>
      <c r="G68" s="15">
        <v>0</v>
      </c>
      <c r="H68" s="15">
        <v>2</v>
      </c>
      <c r="I68" s="15">
        <v>2.2000000000000002</v>
      </c>
      <c r="J68" s="15">
        <v>0</v>
      </c>
      <c r="K68" s="15">
        <v>0</v>
      </c>
      <c r="L68" s="15">
        <v>0</v>
      </c>
      <c r="M68" s="15">
        <v>5</v>
      </c>
      <c r="N68" s="15">
        <v>25</v>
      </c>
      <c r="O68" s="15">
        <v>2</v>
      </c>
      <c r="P68" s="15">
        <v>1</v>
      </c>
      <c r="Q68" s="15">
        <v>3</v>
      </c>
      <c r="R68" s="15">
        <v>2</v>
      </c>
      <c r="S68" s="15">
        <v>3</v>
      </c>
      <c r="T68" s="15">
        <v>0</v>
      </c>
      <c r="U68" s="15">
        <v>25</v>
      </c>
      <c r="V68" s="15">
        <v>3.67</v>
      </c>
      <c r="W68" s="15">
        <v>14.33</v>
      </c>
      <c r="X68" s="15">
        <v>2</v>
      </c>
      <c r="Y68" s="15">
        <v>0</v>
      </c>
      <c r="Z68" s="15">
        <v>5</v>
      </c>
      <c r="AA68" s="15">
        <v>128.80000000000001</v>
      </c>
    </row>
    <row r="69" spans="1:27" ht="24" x14ac:dyDescent="0.2">
      <c r="A69" s="62">
        <v>68</v>
      </c>
      <c r="B69" s="38" t="s">
        <v>12</v>
      </c>
      <c r="C69" s="38" t="s">
        <v>50</v>
      </c>
      <c r="D69" s="15">
        <v>0</v>
      </c>
      <c r="E69" s="15">
        <v>13.4</v>
      </c>
      <c r="F69" s="15">
        <v>0</v>
      </c>
      <c r="G69" s="15">
        <v>20</v>
      </c>
      <c r="H69" s="15">
        <v>0</v>
      </c>
      <c r="I69" s="15">
        <v>4.6100000000000003</v>
      </c>
      <c r="J69" s="15">
        <v>0</v>
      </c>
      <c r="K69" s="15">
        <v>0</v>
      </c>
      <c r="L69" s="15">
        <v>0</v>
      </c>
      <c r="M69" s="15">
        <v>0</v>
      </c>
      <c r="N69" s="15">
        <v>30</v>
      </c>
      <c r="O69" s="15">
        <v>4</v>
      </c>
      <c r="P69" s="15">
        <v>2</v>
      </c>
      <c r="Q69" s="15">
        <v>3</v>
      </c>
      <c r="R69" s="15">
        <v>3</v>
      </c>
      <c r="S69" s="15">
        <v>2.67</v>
      </c>
      <c r="T69" s="15">
        <v>0</v>
      </c>
      <c r="U69" s="15">
        <v>8.9499999999999993</v>
      </c>
      <c r="V69" s="15">
        <v>0</v>
      </c>
      <c r="W69" s="15">
        <v>26.67</v>
      </c>
      <c r="X69" s="15">
        <v>4.67</v>
      </c>
      <c r="Y69" s="15">
        <v>0</v>
      </c>
      <c r="Z69" s="15">
        <v>3</v>
      </c>
      <c r="AA69" s="15">
        <v>125.96</v>
      </c>
    </row>
    <row r="70" spans="1:27" ht="24" x14ac:dyDescent="0.2">
      <c r="A70" s="62">
        <v>69</v>
      </c>
      <c r="B70" s="38" t="s">
        <v>16</v>
      </c>
      <c r="C70" s="38" t="s">
        <v>106</v>
      </c>
      <c r="D70" s="15">
        <v>30</v>
      </c>
      <c r="E70" s="15">
        <v>15</v>
      </c>
      <c r="F70" s="15">
        <v>0</v>
      </c>
      <c r="G70" s="15">
        <v>20</v>
      </c>
      <c r="H70" s="15">
        <v>0</v>
      </c>
      <c r="I70" s="15">
        <v>2.14</v>
      </c>
      <c r="J70" s="15">
        <v>0</v>
      </c>
      <c r="K70" s="15">
        <v>0</v>
      </c>
      <c r="L70" s="15">
        <v>0</v>
      </c>
      <c r="M70" s="15">
        <v>0</v>
      </c>
      <c r="N70" s="15">
        <v>30</v>
      </c>
      <c r="O70" s="15">
        <v>2</v>
      </c>
      <c r="P70" s="15">
        <v>1</v>
      </c>
      <c r="Q70" s="15">
        <v>1</v>
      </c>
      <c r="R70" s="15">
        <v>1.33</v>
      </c>
      <c r="S70" s="15">
        <v>2</v>
      </c>
      <c r="T70" s="15">
        <v>0</v>
      </c>
      <c r="U70" s="15">
        <v>0</v>
      </c>
      <c r="V70" s="15">
        <v>0.33</v>
      </c>
      <c r="W70" s="15">
        <v>14</v>
      </c>
      <c r="X70" s="15">
        <v>3.33</v>
      </c>
      <c r="Y70" s="15">
        <v>0</v>
      </c>
      <c r="Z70" s="15">
        <v>3.67</v>
      </c>
      <c r="AA70" s="15">
        <v>125.81</v>
      </c>
    </row>
    <row r="71" spans="1:27" ht="24" x14ac:dyDescent="0.2">
      <c r="A71" s="62">
        <v>70</v>
      </c>
      <c r="B71" s="38" t="s">
        <v>33</v>
      </c>
      <c r="C71" s="38" t="s">
        <v>107</v>
      </c>
      <c r="D71" s="15">
        <v>21</v>
      </c>
      <c r="E71" s="15">
        <v>15</v>
      </c>
      <c r="F71" s="15">
        <v>0</v>
      </c>
      <c r="G71" s="15">
        <v>0</v>
      </c>
      <c r="H71" s="15">
        <v>0</v>
      </c>
      <c r="I71" s="15">
        <v>2.13</v>
      </c>
      <c r="J71" s="15">
        <v>0</v>
      </c>
      <c r="K71" s="15">
        <v>0</v>
      </c>
      <c r="L71" s="15">
        <v>0</v>
      </c>
      <c r="M71" s="15">
        <v>0</v>
      </c>
      <c r="N71" s="15">
        <v>30</v>
      </c>
      <c r="O71" s="15">
        <v>4</v>
      </c>
      <c r="P71" s="15">
        <v>4</v>
      </c>
      <c r="Q71" s="15">
        <v>3</v>
      </c>
      <c r="R71" s="15">
        <v>2</v>
      </c>
      <c r="S71" s="15">
        <v>2</v>
      </c>
      <c r="T71" s="15">
        <v>5</v>
      </c>
      <c r="U71" s="15">
        <v>18</v>
      </c>
      <c r="V71" s="15">
        <v>0</v>
      </c>
      <c r="W71" s="15">
        <v>12</v>
      </c>
      <c r="X71" s="15">
        <v>5</v>
      </c>
      <c r="Y71" s="15">
        <v>0</v>
      </c>
      <c r="Z71" s="15">
        <v>2.33</v>
      </c>
      <c r="AA71" s="15">
        <v>125.47</v>
      </c>
    </row>
    <row r="72" spans="1:27" ht="24" x14ac:dyDescent="0.2">
      <c r="A72" s="62">
        <v>71</v>
      </c>
      <c r="B72" s="38" t="s">
        <v>14</v>
      </c>
      <c r="C72" s="38" t="s">
        <v>144</v>
      </c>
      <c r="D72" s="15">
        <v>30</v>
      </c>
      <c r="E72" s="15">
        <v>6</v>
      </c>
      <c r="F72" s="15">
        <v>0</v>
      </c>
      <c r="G72" s="15">
        <v>10</v>
      </c>
      <c r="H72" s="15">
        <v>0</v>
      </c>
      <c r="I72" s="15">
        <v>2.23</v>
      </c>
      <c r="J72" s="15">
        <v>0</v>
      </c>
      <c r="K72" s="15">
        <v>0</v>
      </c>
      <c r="L72" s="15">
        <v>0</v>
      </c>
      <c r="M72" s="15">
        <v>8</v>
      </c>
      <c r="N72" s="15">
        <v>25</v>
      </c>
      <c r="O72" s="15">
        <v>2.33</v>
      </c>
      <c r="P72" s="15">
        <v>2</v>
      </c>
      <c r="Q72" s="15">
        <v>2.33</v>
      </c>
      <c r="R72" s="15">
        <v>2.33</v>
      </c>
      <c r="S72" s="15">
        <v>3</v>
      </c>
      <c r="T72" s="15">
        <v>0</v>
      </c>
      <c r="U72" s="15">
        <v>8</v>
      </c>
      <c r="V72" s="15">
        <v>0</v>
      </c>
      <c r="W72" s="15">
        <v>11</v>
      </c>
      <c r="X72" s="15">
        <v>3</v>
      </c>
      <c r="Y72" s="15">
        <v>0</v>
      </c>
      <c r="Z72" s="15">
        <v>6</v>
      </c>
      <c r="AA72" s="15">
        <v>121.23</v>
      </c>
    </row>
    <row r="73" spans="1:27" ht="24" x14ac:dyDescent="0.2">
      <c r="A73" s="62">
        <v>72</v>
      </c>
      <c r="B73" s="38" t="s">
        <v>30</v>
      </c>
      <c r="C73" s="38" t="s">
        <v>31</v>
      </c>
      <c r="D73" s="15">
        <v>30</v>
      </c>
      <c r="E73" s="15">
        <v>15</v>
      </c>
      <c r="F73" s="15">
        <v>0</v>
      </c>
      <c r="G73" s="15">
        <v>10</v>
      </c>
      <c r="H73" s="15">
        <v>0</v>
      </c>
      <c r="I73" s="15">
        <v>1.19</v>
      </c>
      <c r="J73" s="15">
        <v>0</v>
      </c>
      <c r="K73" s="15">
        <v>0</v>
      </c>
      <c r="L73" s="15">
        <v>0</v>
      </c>
      <c r="M73" s="15">
        <v>0</v>
      </c>
      <c r="N73" s="15">
        <v>30</v>
      </c>
      <c r="O73" s="15">
        <v>4</v>
      </c>
      <c r="P73" s="15">
        <v>2</v>
      </c>
      <c r="Q73" s="15">
        <v>3</v>
      </c>
      <c r="R73" s="15">
        <v>3</v>
      </c>
      <c r="S73" s="15">
        <v>2</v>
      </c>
      <c r="T73" s="15">
        <v>0</v>
      </c>
      <c r="U73" s="15">
        <v>2</v>
      </c>
      <c r="V73" s="15">
        <v>0</v>
      </c>
      <c r="W73" s="15">
        <v>12</v>
      </c>
      <c r="X73" s="15">
        <v>0.33</v>
      </c>
      <c r="Y73" s="15">
        <v>0</v>
      </c>
      <c r="Z73" s="15">
        <v>6.67</v>
      </c>
      <c r="AA73" s="15">
        <v>121.19</v>
      </c>
    </row>
    <row r="74" spans="1:27" ht="24" x14ac:dyDescent="0.2">
      <c r="A74" s="62">
        <v>73</v>
      </c>
      <c r="B74" s="38" t="s">
        <v>18</v>
      </c>
      <c r="C74" s="38" t="s">
        <v>111</v>
      </c>
      <c r="D74" s="15">
        <v>12</v>
      </c>
      <c r="E74" s="15">
        <v>15</v>
      </c>
      <c r="F74" s="15">
        <v>0</v>
      </c>
      <c r="G74" s="15">
        <v>0</v>
      </c>
      <c r="H74" s="15">
        <v>0</v>
      </c>
      <c r="I74" s="15">
        <v>2.76</v>
      </c>
      <c r="J74" s="15">
        <v>0</v>
      </c>
      <c r="K74" s="15">
        <v>0</v>
      </c>
      <c r="L74" s="15">
        <v>0</v>
      </c>
      <c r="M74" s="15">
        <v>0</v>
      </c>
      <c r="N74" s="15">
        <v>25</v>
      </c>
      <c r="O74" s="15">
        <v>1</v>
      </c>
      <c r="P74" s="15">
        <v>4</v>
      </c>
      <c r="Q74" s="15">
        <v>4.67</v>
      </c>
      <c r="R74" s="15">
        <v>4.33</v>
      </c>
      <c r="S74" s="15">
        <v>3</v>
      </c>
      <c r="T74" s="15">
        <v>0</v>
      </c>
      <c r="U74" s="15">
        <v>34</v>
      </c>
      <c r="V74" s="15">
        <v>0</v>
      </c>
      <c r="W74" s="15">
        <v>0</v>
      </c>
      <c r="X74" s="15">
        <v>8.67</v>
      </c>
      <c r="Y74" s="15">
        <v>0</v>
      </c>
      <c r="Z74" s="15">
        <v>6</v>
      </c>
      <c r="AA74" s="15">
        <v>120.42</v>
      </c>
    </row>
    <row r="75" spans="1:27" x14ac:dyDescent="0.2">
      <c r="A75" s="62">
        <v>74</v>
      </c>
      <c r="B75" s="38" t="s">
        <v>26</v>
      </c>
      <c r="C75" s="38" t="s">
        <v>145</v>
      </c>
      <c r="D75" s="15">
        <v>18</v>
      </c>
      <c r="E75" s="15">
        <v>15</v>
      </c>
      <c r="F75" s="15">
        <v>0</v>
      </c>
      <c r="G75" s="15">
        <v>0</v>
      </c>
      <c r="H75" s="15">
        <v>2</v>
      </c>
      <c r="I75" s="15">
        <v>2.2000000000000002</v>
      </c>
      <c r="J75" s="15">
        <v>0</v>
      </c>
      <c r="K75" s="15">
        <v>0</v>
      </c>
      <c r="L75" s="15">
        <v>0</v>
      </c>
      <c r="M75" s="15">
        <v>0</v>
      </c>
      <c r="N75" s="15">
        <v>25</v>
      </c>
      <c r="O75" s="15">
        <v>2</v>
      </c>
      <c r="P75" s="15">
        <v>1</v>
      </c>
      <c r="Q75" s="15">
        <v>3</v>
      </c>
      <c r="R75" s="15">
        <v>2</v>
      </c>
      <c r="S75" s="15">
        <v>3</v>
      </c>
      <c r="T75" s="15">
        <v>0</v>
      </c>
      <c r="U75" s="15">
        <v>23.33</v>
      </c>
      <c r="V75" s="15">
        <v>3.67</v>
      </c>
      <c r="W75" s="15">
        <v>14</v>
      </c>
      <c r="X75" s="15">
        <v>2</v>
      </c>
      <c r="Y75" s="15">
        <v>0</v>
      </c>
      <c r="Z75" s="15">
        <v>4</v>
      </c>
      <c r="AA75" s="15">
        <v>120.2</v>
      </c>
    </row>
    <row r="76" spans="1:27" x14ac:dyDescent="0.2">
      <c r="A76" s="62">
        <v>75</v>
      </c>
      <c r="B76" s="38" t="s">
        <v>26</v>
      </c>
      <c r="C76" s="38" t="s">
        <v>146</v>
      </c>
      <c r="D76" s="15">
        <v>24</v>
      </c>
      <c r="E76" s="15">
        <v>15</v>
      </c>
      <c r="F76" s="15">
        <v>0</v>
      </c>
      <c r="G76" s="15">
        <v>0</v>
      </c>
      <c r="H76" s="15">
        <v>2</v>
      </c>
      <c r="I76" s="15">
        <v>2.2000000000000002</v>
      </c>
      <c r="J76" s="15">
        <v>0</v>
      </c>
      <c r="K76" s="15">
        <v>0</v>
      </c>
      <c r="L76" s="15">
        <v>0</v>
      </c>
      <c r="M76" s="15">
        <v>10</v>
      </c>
      <c r="N76" s="15">
        <v>25</v>
      </c>
      <c r="O76" s="15">
        <v>2</v>
      </c>
      <c r="P76" s="15">
        <v>1</v>
      </c>
      <c r="Q76" s="15">
        <v>3</v>
      </c>
      <c r="R76" s="15">
        <v>2</v>
      </c>
      <c r="S76" s="15">
        <v>3</v>
      </c>
      <c r="T76" s="15">
        <v>0</v>
      </c>
      <c r="U76" s="15">
        <v>4.67</v>
      </c>
      <c r="V76" s="15">
        <v>0</v>
      </c>
      <c r="W76" s="15">
        <v>14</v>
      </c>
      <c r="X76" s="15">
        <v>2</v>
      </c>
      <c r="Y76" s="15">
        <v>0</v>
      </c>
      <c r="Z76" s="15">
        <v>10</v>
      </c>
      <c r="AA76" s="15">
        <v>119.87</v>
      </c>
    </row>
    <row r="77" spans="1:27" ht="24" x14ac:dyDescent="0.2">
      <c r="A77" s="62">
        <v>76</v>
      </c>
      <c r="B77" s="38" t="s">
        <v>82</v>
      </c>
      <c r="C77" s="38" t="s">
        <v>147</v>
      </c>
      <c r="D77" s="15">
        <v>27</v>
      </c>
      <c r="E77" s="15">
        <v>15</v>
      </c>
      <c r="F77" s="15">
        <v>0</v>
      </c>
      <c r="G77" s="15">
        <v>0</v>
      </c>
      <c r="H77" s="15">
        <v>0</v>
      </c>
      <c r="I77" s="15">
        <v>2.29</v>
      </c>
      <c r="J77" s="15">
        <v>0</v>
      </c>
      <c r="K77" s="15">
        <v>0</v>
      </c>
      <c r="L77" s="15">
        <v>0</v>
      </c>
      <c r="M77" s="15">
        <v>0</v>
      </c>
      <c r="N77" s="15">
        <v>30</v>
      </c>
      <c r="O77" s="15">
        <v>2.33</v>
      </c>
      <c r="P77" s="15">
        <v>2</v>
      </c>
      <c r="Q77" s="15">
        <v>1.67</v>
      </c>
      <c r="R77" s="15">
        <v>1</v>
      </c>
      <c r="S77" s="15">
        <v>2</v>
      </c>
      <c r="T77" s="15">
        <v>4.33</v>
      </c>
      <c r="U77" s="15">
        <v>8.67</v>
      </c>
      <c r="V77" s="15">
        <v>2</v>
      </c>
      <c r="W77" s="15">
        <v>11.67</v>
      </c>
      <c r="X77" s="15">
        <v>4.67</v>
      </c>
      <c r="Y77" s="15">
        <v>0</v>
      </c>
      <c r="Z77" s="15">
        <v>5</v>
      </c>
      <c r="AA77" s="15">
        <v>119.63</v>
      </c>
    </row>
    <row r="78" spans="1:27" ht="24" x14ac:dyDescent="0.2">
      <c r="A78" s="62">
        <v>77</v>
      </c>
      <c r="B78" s="38" t="s">
        <v>17</v>
      </c>
      <c r="C78" s="38" t="s">
        <v>148</v>
      </c>
      <c r="D78" s="15">
        <v>6</v>
      </c>
      <c r="E78" s="15">
        <v>15</v>
      </c>
      <c r="F78" s="15">
        <v>0</v>
      </c>
      <c r="G78" s="15">
        <v>10</v>
      </c>
      <c r="H78" s="15">
        <v>0</v>
      </c>
      <c r="I78" s="15">
        <v>2.58</v>
      </c>
      <c r="J78" s="15">
        <v>0</v>
      </c>
      <c r="K78" s="15">
        <v>0</v>
      </c>
      <c r="L78" s="15">
        <v>0</v>
      </c>
      <c r="M78" s="15">
        <v>10</v>
      </c>
      <c r="N78" s="15">
        <v>25</v>
      </c>
      <c r="O78" s="15">
        <v>4.33</v>
      </c>
      <c r="P78" s="15">
        <v>2</v>
      </c>
      <c r="Q78" s="15">
        <v>3.33</v>
      </c>
      <c r="R78" s="15">
        <v>1</v>
      </c>
      <c r="S78" s="15">
        <v>3</v>
      </c>
      <c r="T78" s="15">
        <v>0</v>
      </c>
      <c r="U78" s="15">
        <v>9.76</v>
      </c>
      <c r="V78" s="15">
        <v>3.33</v>
      </c>
      <c r="W78" s="15">
        <v>16.329999999999998</v>
      </c>
      <c r="X78" s="15">
        <v>2</v>
      </c>
      <c r="Y78" s="15">
        <v>0</v>
      </c>
      <c r="Z78" s="15">
        <v>5</v>
      </c>
      <c r="AA78" s="15">
        <v>118.68</v>
      </c>
    </row>
    <row r="79" spans="1:27" ht="24" x14ac:dyDescent="0.2">
      <c r="A79" s="62">
        <v>78</v>
      </c>
      <c r="B79" s="38" t="s">
        <v>18</v>
      </c>
      <c r="C79" s="38" t="s">
        <v>110</v>
      </c>
      <c r="D79" s="15">
        <v>15</v>
      </c>
      <c r="E79" s="15">
        <v>11.8</v>
      </c>
      <c r="F79" s="15">
        <v>0</v>
      </c>
      <c r="G79" s="15">
        <v>0</v>
      </c>
      <c r="H79" s="15">
        <v>0</v>
      </c>
      <c r="I79" s="15">
        <v>2.76</v>
      </c>
      <c r="J79" s="15">
        <v>0</v>
      </c>
      <c r="K79" s="15">
        <v>0</v>
      </c>
      <c r="L79" s="15">
        <v>0</v>
      </c>
      <c r="M79" s="15">
        <v>0</v>
      </c>
      <c r="N79" s="15">
        <v>25</v>
      </c>
      <c r="O79" s="15">
        <v>1</v>
      </c>
      <c r="P79" s="15">
        <v>4</v>
      </c>
      <c r="Q79" s="15">
        <v>4.67</v>
      </c>
      <c r="R79" s="15">
        <v>4.33</v>
      </c>
      <c r="S79" s="15">
        <v>3</v>
      </c>
      <c r="T79" s="15">
        <v>0</v>
      </c>
      <c r="U79" s="15">
        <v>21.01</v>
      </c>
      <c r="V79" s="15">
        <v>0</v>
      </c>
      <c r="W79" s="15">
        <v>12</v>
      </c>
      <c r="X79" s="15">
        <v>8.67</v>
      </c>
      <c r="Y79" s="15">
        <v>0</v>
      </c>
      <c r="Z79" s="15">
        <v>5</v>
      </c>
      <c r="AA79" s="15">
        <v>118.23</v>
      </c>
    </row>
    <row r="80" spans="1:27" ht="24" x14ac:dyDescent="0.2">
      <c r="A80" s="62">
        <v>79</v>
      </c>
      <c r="B80" s="38" t="s">
        <v>16</v>
      </c>
      <c r="C80" s="38" t="s">
        <v>108</v>
      </c>
      <c r="D80" s="15">
        <v>21</v>
      </c>
      <c r="E80" s="15">
        <v>15</v>
      </c>
      <c r="F80" s="15">
        <v>0</v>
      </c>
      <c r="G80" s="15">
        <v>10</v>
      </c>
      <c r="H80" s="15">
        <v>0</v>
      </c>
      <c r="I80" s="15">
        <v>2.14</v>
      </c>
      <c r="J80" s="15">
        <v>0</v>
      </c>
      <c r="K80" s="15">
        <v>0</v>
      </c>
      <c r="L80" s="15">
        <v>0</v>
      </c>
      <c r="M80" s="15">
        <v>0</v>
      </c>
      <c r="N80" s="15">
        <v>30</v>
      </c>
      <c r="O80" s="15">
        <v>2</v>
      </c>
      <c r="P80" s="15">
        <v>1</v>
      </c>
      <c r="Q80" s="15">
        <v>1</v>
      </c>
      <c r="R80" s="15">
        <v>1.33</v>
      </c>
      <c r="S80" s="15">
        <v>2</v>
      </c>
      <c r="T80" s="15">
        <v>0</v>
      </c>
      <c r="U80" s="15">
        <v>9.33</v>
      </c>
      <c r="V80" s="15">
        <v>1.33</v>
      </c>
      <c r="W80" s="15">
        <v>14.33</v>
      </c>
      <c r="X80" s="15">
        <v>2.33</v>
      </c>
      <c r="Y80" s="15">
        <v>0</v>
      </c>
      <c r="Z80" s="15">
        <v>5</v>
      </c>
      <c r="AA80" s="15">
        <v>117.81</v>
      </c>
    </row>
    <row r="81" spans="1:27" ht="24" x14ac:dyDescent="0.2">
      <c r="A81" s="62">
        <v>80</v>
      </c>
      <c r="B81" s="38" t="s">
        <v>17</v>
      </c>
      <c r="C81" s="38" t="s">
        <v>64</v>
      </c>
      <c r="D81" s="15">
        <v>21</v>
      </c>
      <c r="E81" s="15">
        <v>1.01</v>
      </c>
      <c r="F81" s="15">
        <v>0</v>
      </c>
      <c r="G81" s="15">
        <v>20</v>
      </c>
      <c r="H81" s="15">
        <v>0</v>
      </c>
      <c r="I81" s="15">
        <v>2.58</v>
      </c>
      <c r="J81" s="15">
        <v>0</v>
      </c>
      <c r="K81" s="15">
        <v>0</v>
      </c>
      <c r="L81" s="15">
        <v>0</v>
      </c>
      <c r="M81" s="15">
        <v>10</v>
      </c>
      <c r="N81" s="15">
        <v>25</v>
      </c>
      <c r="O81" s="15">
        <v>4.33</v>
      </c>
      <c r="P81" s="15">
        <v>2</v>
      </c>
      <c r="Q81" s="15">
        <v>3.33</v>
      </c>
      <c r="R81" s="15">
        <v>1</v>
      </c>
      <c r="S81" s="15">
        <v>3</v>
      </c>
      <c r="T81" s="15">
        <v>0</v>
      </c>
      <c r="U81" s="15">
        <v>15</v>
      </c>
      <c r="V81" s="15">
        <v>0</v>
      </c>
      <c r="W81" s="15">
        <v>2</v>
      </c>
      <c r="X81" s="15">
        <v>1.33</v>
      </c>
      <c r="Y81" s="15">
        <v>0</v>
      </c>
      <c r="Z81" s="15">
        <v>5.33</v>
      </c>
      <c r="AA81" s="15">
        <v>116.93</v>
      </c>
    </row>
    <row r="82" spans="1:27" ht="24" x14ac:dyDescent="0.2">
      <c r="A82" s="62">
        <v>81</v>
      </c>
      <c r="B82" s="38" t="s">
        <v>15</v>
      </c>
      <c r="C82" s="38" t="s">
        <v>149</v>
      </c>
      <c r="D82" s="15">
        <v>18</v>
      </c>
      <c r="E82" s="15">
        <v>15</v>
      </c>
      <c r="F82" s="15">
        <v>0</v>
      </c>
      <c r="G82" s="15">
        <v>0</v>
      </c>
      <c r="H82" s="15">
        <v>0</v>
      </c>
      <c r="I82" s="15">
        <v>2.42</v>
      </c>
      <c r="J82" s="15">
        <v>0</v>
      </c>
      <c r="K82" s="15">
        <v>0</v>
      </c>
      <c r="L82" s="15">
        <v>0</v>
      </c>
      <c r="M82" s="15">
        <v>5</v>
      </c>
      <c r="N82" s="15">
        <v>25</v>
      </c>
      <c r="O82" s="15">
        <v>3.33</v>
      </c>
      <c r="P82" s="15">
        <v>0.67</v>
      </c>
      <c r="Q82" s="15">
        <v>2.67</v>
      </c>
      <c r="R82" s="15">
        <v>1.67</v>
      </c>
      <c r="S82" s="15">
        <v>1.33</v>
      </c>
      <c r="T82" s="15">
        <v>0</v>
      </c>
      <c r="U82" s="15">
        <v>19.5</v>
      </c>
      <c r="V82" s="15">
        <v>0</v>
      </c>
      <c r="W82" s="15">
        <v>14</v>
      </c>
      <c r="X82" s="15">
        <v>3</v>
      </c>
      <c r="Y82" s="15">
        <v>0</v>
      </c>
      <c r="Z82" s="15">
        <v>5</v>
      </c>
      <c r="AA82" s="15">
        <v>116.59</v>
      </c>
    </row>
    <row r="83" spans="1:27" ht="24" x14ac:dyDescent="0.2">
      <c r="A83" s="62">
        <v>82</v>
      </c>
      <c r="B83" s="38" t="s">
        <v>14</v>
      </c>
      <c r="C83" s="38" t="s">
        <v>41</v>
      </c>
      <c r="D83" s="15">
        <v>27</v>
      </c>
      <c r="E83" s="15">
        <v>4.5</v>
      </c>
      <c r="F83" s="15">
        <v>0</v>
      </c>
      <c r="G83" s="15">
        <v>10</v>
      </c>
      <c r="H83" s="15">
        <v>0</v>
      </c>
      <c r="I83" s="15">
        <v>2.23</v>
      </c>
      <c r="J83" s="15">
        <v>0</v>
      </c>
      <c r="K83" s="15">
        <v>0</v>
      </c>
      <c r="L83" s="15">
        <v>0</v>
      </c>
      <c r="M83" s="15">
        <v>3</v>
      </c>
      <c r="N83" s="15">
        <v>25</v>
      </c>
      <c r="O83" s="15">
        <v>2.33</v>
      </c>
      <c r="P83" s="15">
        <v>2</v>
      </c>
      <c r="Q83" s="15">
        <v>2.33</v>
      </c>
      <c r="R83" s="15">
        <v>2.33</v>
      </c>
      <c r="S83" s="15">
        <v>3</v>
      </c>
      <c r="T83" s="15">
        <v>0</v>
      </c>
      <c r="U83" s="15">
        <v>8</v>
      </c>
      <c r="V83" s="15">
        <v>0</v>
      </c>
      <c r="W83" s="15">
        <v>11</v>
      </c>
      <c r="X83" s="15">
        <v>3</v>
      </c>
      <c r="Y83" s="15">
        <v>0</v>
      </c>
      <c r="Z83" s="15">
        <v>7.33</v>
      </c>
      <c r="AA83" s="15">
        <v>113.06</v>
      </c>
    </row>
    <row r="84" spans="1:27" ht="20.25" customHeight="1" x14ac:dyDescent="0.2">
      <c r="A84" s="62">
        <v>83</v>
      </c>
      <c r="B84" s="63" t="s">
        <v>12</v>
      </c>
      <c r="C84" s="38" t="s">
        <v>76</v>
      </c>
      <c r="D84" s="15">
        <v>9</v>
      </c>
      <c r="E84" s="15">
        <v>15</v>
      </c>
      <c r="F84" s="15">
        <v>0</v>
      </c>
      <c r="G84" s="15">
        <v>0</v>
      </c>
      <c r="H84" s="15">
        <v>0</v>
      </c>
      <c r="I84" s="15">
        <v>4.59</v>
      </c>
      <c r="J84" s="15">
        <v>0</v>
      </c>
      <c r="K84" s="15">
        <v>0</v>
      </c>
      <c r="L84" s="15">
        <v>0</v>
      </c>
      <c r="M84" s="15">
        <v>5</v>
      </c>
      <c r="N84" s="15">
        <v>25</v>
      </c>
      <c r="O84" s="15">
        <v>4.67</v>
      </c>
      <c r="P84" s="15">
        <v>2</v>
      </c>
      <c r="Q84" s="15">
        <v>4.67</v>
      </c>
      <c r="R84" s="15">
        <v>5</v>
      </c>
      <c r="S84" s="15">
        <v>3.33</v>
      </c>
      <c r="T84" s="15">
        <v>3.33</v>
      </c>
      <c r="U84" s="15">
        <v>8</v>
      </c>
      <c r="V84" s="15">
        <v>1.67</v>
      </c>
      <c r="W84" s="15">
        <v>15</v>
      </c>
      <c r="X84" s="15">
        <v>3</v>
      </c>
      <c r="Y84" s="15">
        <v>0</v>
      </c>
      <c r="Z84" s="15">
        <v>2.33</v>
      </c>
      <c r="AA84" s="15">
        <v>111.59</v>
      </c>
    </row>
    <row r="85" spans="1:27" ht="18" customHeight="1" x14ac:dyDescent="0.2">
      <c r="A85" s="62">
        <v>84</v>
      </c>
      <c r="B85" s="63" t="s">
        <v>18</v>
      </c>
      <c r="C85" s="38" t="s">
        <v>150</v>
      </c>
      <c r="D85" s="15">
        <v>27</v>
      </c>
      <c r="E85" s="15">
        <v>13.4</v>
      </c>
      <c r="F85" s="15">
        <v>0</v>
      </c>
      <c r="G85" s="15">
        <v>0</v>
      </c>
      <c r="H85" s="15">
        <v>0</v>
      </c>
      <c r="I85" s="15">
        <v>2.76</v>
      </c>
      <c r="J85" s="15">
        <v>0</v>
      </c>
      <c r="K85" s="15">
        <v>0</v>
      </c>
      <c r="L85" s="15">
        <v>0</v>
      </c>
      <c r="M85" s="15">
        <v>0</v>
      </c>
      <c r="N85" s="15">
        <v>25</v>
      </c>
      <c r="O85" s="15">
        <v>1</v>
      </c>
      <c r="P85" s="15">
        <v>4</v>
      </c>
      <c r="Q85" s="15">
        <v>4.67</v>
      </c>
      <c r="R85" s="15">
        <v>4.33</v>
      </c>
      <c r="S85" s="15">
        <v>3</v>
      </c>
      <c r="T85" s="15">
        <v>0</v>
      </c>
      <c r="U85" s="15">
        <v>7.2</v>
      </c>
      <c r="V85" s="15">
        <v>0</v>
      </c>
      <c r="W85" s="15">
        <v>9.33</v>
      </c>
      <c r="X85" s="15">
        <v>7.67</v>
      </c>
      <c r="Y85" s="15">
        <v>0</v>
      </c>
      <c r="Z85" s="15">
        <v>1.67</v>
      </c>
      <c r="AA85" s="15">
        <v>111.03</v>
      </c>
    </row>
    <row r="86" spans="1:27" ht="21.75" customHeight="1" x14ac:dyDescent="0.2">
      <c r="A86" s="62">
        <v>85</v>
      </c>
      <c r="B86" s="63" t="s">
        <v>23</v>
      </c>
      <c r="C86" s="38" t="s">
        <v>151</v>
      </c>
      <c r="D86" s="15">
        <v>24</v>
      </c>
      <c r="E86" s="15">
        <v>15</v>
      </c>
      <c r="F86" s="15">
        <v>0</v>
      </c>
      <c r="G86" s="15">
        <v>10</v>
      </c>
      <c r="H86" s="15">
        <v>0</v>
      </c>
      <c r="I86" s="15">
        <v>1.9</v>
      </c>
      <c r="J86" s="15">
        <v>0</v>
      </c>
      <c r="K86" s="15">
        <v>0</v>
      </c>
      <c r="L86" s="15">
        <v>0</v>
      </c>
      <c r="M86" s="15">
        <v>5</v>
      </c>
      <c r="N86" s="15">
        <v>25</v>
      </c>
      <c r="O86" s="15">
        <v>3.67</v>
      </c>
      <c r="P86" s="15">
        <v>1</v>
      </c>
      <c r="Q86" s="15">
        <v>4</v>
      </c>
      <c r="R86" s="15">
        <v>4</v>
      </c>
      <c r="S86" s="15">
        <v>5</v>
      </c>
      <c r="T86" s="15">
        <v>0</v>
      </c>
      <c r="U86" s="15">
        <v>6</v>
      </c>
      <c r="V86" s="15">
        <v>0.33</v>
      </c>
      <c r="W86" s="15">
        <v>0</v>
      </c>
      <c r="X86" s="15">
        <v>3.67</v>
      </c>
      <c r="Y86" s="15">
        <v>0</v>
      </c>
      <c r="Z86" s="15">
        <v>2</v>
      </c>
      <c r="AA86" s="15">
        <v>110.56</v>
      </c>
    </row>
    <row r="87" spans="1:27" ht="16.5" customHeight="1" x14ac:dyDescent="0.2">
      <c r="A87" s="62">
        <v>86</v>
      </c>
      <c r="B87" s="63" t="s">
        <v>18</v>
      </c>
      <c r="C87" s="38" t="s">
        <v>152</v>
      </c>
      <c r="D87" s="15">
        <v>9</v>
      </c>
      <c r="E87" s="15">
        <v>11.8</v>
      </c>
      <c r="F87" s="15">
        <v>0</v>
      </c>
      <c r="G87" s="15">
        <v>0</v>
      </c>
      <c r="H87" s="15">
        <v>0</v>
      </c>
      <c r="I87" s="15">
        <v>2.76</v>
      </c>
      <c r="J87" s="15">
        <v>0</v>
      </c>
      <c r="K87" s="15">
        <v>0</v>
      </c>
      <c r="L87" s="15">
        <v>0</v>
      </c>
      <c r="M87" s="15">
        <v>0</v>
      </c>
      <c r="N87" s="15">
        <v>25</v>
      </c>
      <c r="O87" s="15">
        <v>1</v>
      </c>
      <c r="P87" s="15">
        <v>4</v>
      </c>
      <c r="Q87" s="15">
        <v>4.67</v>
      </c>
      <c r="R87" s="15">
        <v>4.33</v>
      </c>
      <c r="S87" s="15">
        <v>3</v>
      </c>
      <c r="T87" s="15">
        <v>0</v>
      </c>
      <c r="U87" s="15">
        <v>17.27</v>
      </c>
      <c r="V87" s="15">
        <v>0</v>
      </c>
      <c r="W87" s="15">
        <v>12</v>
      </c>
      <c r="X87" s="15">
        <v>8.67</v>
      </c>
      <c r="Y87" s="15">
        <v>0</v>
      </c>
      <c r="Z87" s="15">
        <v>6</v>
      </c>
      <c r="AA87" s="15">
        <v>109.49</v>
      </c>
    </row>
    <row r="88" spans="1:27" ht="16.5" customHeight="1" x14ac:dyDescent="0.2">
      <c r="A88" s="62">
        <v>87</v>
      </c>
      <c r="B88" s="63" t="s">
        <v>11</v>
      </c>
      <c r="C88" s="38" t="s">
        <v>32</v>
      </c>
      <c r="D88" s="15">
        <v>27</v>
      </c>
      <c r="E88" s="15">
        <v>15</v>
      </c>
      <c r="F88" s="15">
        <v>0</v>
      </c>
      <c r="G88" s="15">
        <v>0</v>
      </c>
      <c r="H88" s="15">
        <v>0</v>
      </c>
      <c r="I88" s="15">
        <v>1.39</v>
      </c>
      <c r="J88" s="15">
        <v>0</v>
      </c>
      <c r="K88" s="15">
        <v>0</v>
      </c>
      <c r="L88" s="15">
        <v>0</v>
      </c>
      <c r="M88" s="15">
        <v>0</v>
      </c>
      <c r="N88" s="15">
        <v>30</v>
      </c>
      <c r="O88" s="15">
        <v>2</v>
      </c>
      <c r="P88" s="15">
        <v>1.33</v>
      </c>
      <c r="Q88" s="15">
        <v>2.67</v>
      </c>
      <c r="R88" s="15">
        <v>2</v>
      </c>
      <c r="S88" s="15">
        <v>2.33</v>
      </c>
      <c r="T88" s="15">
        <v>0</v>
      </c>
      <c r="U88" s="15">
        <v>0</v>
      </c>
      <c r="V88" s="15">
        <v>0.33</v>
      </c>
      <c r="W88" s="15">
        <v>12.67</v>
      </c>
      <c r="X88" s="15">
        <v>2.33</v>
      </c>
      <c r="Y88" s="15">
        <v>0</v>
      </c>
      <c r="Z88" s="15">
        <v>9.67</v>
      </c>
      <c r="AA88" s="15">
        <v>108.72</v>
      </c>
    </row>
    <row r="89" spans="1:27" ht="16.5" customHeight="1" x14ac:dyDescent="0.2">
      <c r="A89" s="62">
        <v>88</v>
      </c>
      <c r="B89" s="63" t="s">
        <v>153</v>
      </c>
      <c r="C89" s="38" t="s">
        <v>154</v>
      </c>
      <c r="D89" s="15">
        <v>30</v>
      </c>
      <c r="E89" s="15">
        <v>12.82</v>
      </c>
      <c r="F89" s="15">
        <v>0</v>
      </c>
      <c r="G89" s="15">
        <v>10</v>
      </c>
      <c r="H89" s="15">
        <v>0</v>
      </c>
      <c r="I89" s="15">
        <v>1.1100000000000001</v>
      </c>
      <c r="J89" s="15">
        <v>0</v>
      </c>
      <c r="K89" s="15">
        <v>0</v>
      </c>
      <c r="L89" s="15">
        <v>0</v>
      </c>
      <c r="M89" s="15">
        <v>5</v>
      </c>
      <c r="N89" s="15">
        <v>25</v>
      </c>
      <c r="O89" s="15">
        <v>1</v>
      </c>
      <c r="P89" s="15">
        <v>0.67</v>
      </c>
      <c r="Q89" s="15">
        <v>1.67</v>
      </c>
      <c r="R89" s="15">
        <v>0.67</v>
      </c>
      <c r="S89" s="15">
        <v>2.33</v>
      </c>
      <c r="T89" s="15">
        <v>0</v>
      </c>
      <c r="U89" s="15">
        <v>0</v>
      </c>
      <c r="V89" s="15">
        <v>0</v>
      </c>
      <c r="W89" s="15">
        <v>17</v>
      </c>
      <c r="X89" s="15">
        <v>0.67</v>
      </c>
      <c r="Y89" s="15">
        <v>0</v>
      </c>
      <c r="Z89" s="15">
        <v>0</v>
      </c>
      <c r="AA89" s="15">
        <v>107.93</v>
      </c>
    </row>
    <row r="90" spans="1:27" ht="24" x14ac:dyDescent="0.2">
      <c r="A90" s="62">
        <v>89</v>
      </c>
      <c r="B90" s="63" t="s">
        <v>26</v>
      </c>
      <c r="C90" s="38" t="s">
        <v>155</v>
      </c>
      <c r="D90" s="15">
        <v>9</v>
      </c>
      <c r="E90" s="15">
        <v>7</v>
      </c>
      <c r="F90" s="15">
        <v>0</v>
      </c>
      <c r="G90" s="15">
        <v>0</v>
      </c>
      <c r="H90" s="15">
        <v>0</v>
      </c>
      <c r="I90" s="15">
        <v>2.2000000000000002</v>
      </c>
      <c r="J90" s="15">
        <v>0</v>
      </c>
      <c r="K90" s="15">
        <v>0</v>
      </c>
      <c r="L90" s="15">
        <v>0</v>
      </c>
      <c r="M90" s="15">
        <v>3</v>
      </c>
      <c r="N90" s="15">
        <v>25</v>
      </c>
      <c r="O90" s="15">
        <v>2</v>
      </c>
      <c r="P90" s="15">
        <v>1</v>
      </c>
      <c r="Q90" s="15">
        <v>3</v>
      </c>
      <c r="R90" s="15">
        <v>2</v>
      </c>
      <c r="S90" s="15">
        <v>3</v>
      </c>
      <c r="T90" s="15">
        <v>0</v>
      </c>
      <c r="U90" s="15">
        <v>26.24</v>
      </c>
      <c r="V90" s="15">
        <v>3.33</v>
      </c>
      <c r="W90" s="15">
        <v>14</v>
      </c>
      <c r="X90" s="15">
        <v>2</v>
      </c>
      <c r="Y90" s="15">
        <v>0</v>
      </c>
      <c r="Z90" s="15">
        <v>5</v>
      </c>
      <c r="AA90" s="15">
        <v>107.77</v>
      </c>
    </row>
    <row r="91" spans="1:27" ht="24" x14ac:dyDescent="0.2">
      <c r="A91" s="62">
        <v>90</v>
      </c>
      <c r="B91" s="63" t="s">
        <v>26</v>
      </c>
      <c r="C91" s="38" t="s">
        <v>156</v>
      </c>
      <c r="D91" s="15">
        <v>6</v>
      </c>
      <c r="E91" s="15">
        <v>11.87</v>
      </c>
      <c r="F91" s="15">
        <v>0</v>
      </c>
      <c r="G91" s="15">
        <v>10</v>
      </c>
      <c r="H91" s="15">
        <v>0</v>
      </c>
      <c r="I91" s="15">
        <v>2.2000000000000002</v>
      </c>
      <c r="J91" s="15">
        <v>0</v>
      </c>
      <c r="K91" s="15">
        <v>0</v>
      </c>
      <c r="L91" s="15">
        <v>0</v>
      </c>
      <c r="M91" s="15">
        <v>0</v>
      </c>
      <c r="N91" s="15">
        <v>25</v>
      </c>
      <c r="O91" s="15">
        <v>2</v>
      </c>
      <c r="P91" s="15">
        <v>1</v>
      </c>
      <c r="Q91" s="15">
        <v>3</v>
      </c>
      <c r="R91" s="15">
        <v>2</v>
      </c>
      <c r="S91" s="15">
        <v>3</v>
      </c>
      <c r="T91" s="15">
        <v>0</v>
      </c>
      <c r="U91" s="15">
        <v>19.329999999999998</v>
      </c>
      <c r="V91" s="15">
        <v>1.67</v>
      </c>
      <c r="W91" s="15">
        <v>14</v>
      </c>
      <c r="X91" s="15">
        <v>2</v>
      </c>
      <c r="Y91" s="15">
        <v>0</v>
      </c>
      <c r="Z91" s="15">
        <v>4</v>
      </c>
      <c r="AA91" s="15">
        <v>107.08</v>
      </c>
    </row>
    <row r="92" spans="1:27" ht="24" x14ac:dyDescent="0.2">
      <c r="A92" s="62">
        <v>91</v>
      </c>
      <c r="B92" s="63" t="s">
        <v>12</v>
      </c>
      <c r="C92" s="38" t="s">
        <v>157</v>
      </c>
      <c r="D92" s="15">
        <v>12</v>
      </c>
      <c r="E92" s="15">
        <v>15</v>
      </c>
      <c r="F92" s="15">
        <v>0</v>
      </c>
      <c r="G92" s="15">
        <v>0</v>
      </c>
      <c r="H92" s="15">
        <v>0</v>
      </c>
      <c r="I92" s="15">
        <v>4.59</v>
      </c>
      <c r="J92" s="15">
        <v>0</v>
      </c>
      <c r="K92" s="15">
        <v>0</v>
      </c>
      <c r="L92" s="15">
        <v>0</v>
      </c>
      <c r="M92" s="15">
        <v>10</v>
      </c>
      <c r="N92" s="15">
        <v>25</v>
      </c>
      <c r="O92" s="15">
        <v>4.67</v>
      </c>
      <c r="P92" s="15">
        <v>2</v>
      </c>
      <c r="Q92" s="15">
        <v>4.67</v>
      </c>
      <c r="R92" s="15">
        <v>5</v>
      </c>
      <c r="S92" s="15">
        <v>3.33</v>
      </c>
      <c r="T92" s="15">
        <v>0</v>
      </c>
      <c r="U92" s="15">
        <v>3</v>
      </c>
      <c r="V92" s="15">
        <v>0.33</v>
      </c>
      <c r="W92" s="15">
        <v>15</v>
      </c>
      <c r="X92" s="15">
        <v>1.33</v>
      </c>
      <c r="Y92" s="15">
        <v>0</v>
      </c>
      <c r="Z92" s="15">
        <v>1</v>
      </c>
      <c r="AA92" s="15">
        <v>106.93</v>
      </c>
    </row>
    <row r="93" spans="1:27" ht="24" x14ac:dyDescent="0.2">
      <c r="A93" s="62">
        <v>92</v>
      </c>
      <c r="B93" s="63" t="s">
        <v>26</v>
      </c>
      <c r="C93" s="38" t="s">
        <v>158</v>
      </c>
      <c r="D93" s="15">
        <v>15</v>
      </c>
      <c r="E93" s="15">
        <v>15</v>
      </c>
      <c r="F93" s="15">
        <v>0</v>
      </c>
      <c r="G93" s="15">
        <v>0</v>
      </c>
      <c r="H93" s="15">
        <v>2</v>
      </c>
      <c r="I93" s="15">
        <v>2.2000000000000002</v>
      </c>
      <c r="J93" s="15">
        <v>0</v>
      </c>
      <c r="K93" s="15">
        <v>0</v>
      </c>
      <c r="L93" s="15">
        <v>0</v>
      </c>
      <c r="M93" s="15">
        <v>0</v>
      </c>
      <c r="N93" s="15">
        <v>25</v>
      </c>
      <c r="O93" s="15">
        <v>2</v>
      </c>
      <c r="P93" s="15">
        <v>1</v>
      </c>
      <c r="Q93" s="15">
        <v>3</v>
      </c>
      <c r="R93" s="15">
        <v>2</v>
      </c>
      <c r="S93" s="15">
        <v>3</v>
      </c>
      <c r="T93" s="15">
        <v>0</v>
      </c>
      <c r="U93" s="15">
        <v>10</v>
      </c>
      <c r="V93" s="15">
        <v>0.33</v>
      </c>
      <c r="W93" s="15">
        <v>14.33</v>
      </c>
      <c r="X93" s="15">
        <v>2</v>
      </c>
      <c r="Y93" s="15">
        <v>0</v>
      </c>
      <c r="Z93" s="15">
        <v>10</v>
      </c>
      <c r="AA93" s="15">
        <v>106.87</v>
      </c>
    </row>
    <row r="94" spans="1:27" ht="24" x14ac:dyDescent="0.2">
      <c r="A94" s="62">
        <v>93</v>
      </c>
      <c r="B94" s="63" t="s">
        <v>33</v>
      </c>
      <c r="C94" s="38" t="s">
        <v>34</v>
      </c>
      <c r="D94" s="15">
        <v>27</v>
      </c>
      <c r="E94" s="15">
        <v>10.65</v>
      </c>
      <c r="F94" s="15">
        <v>0</v>
      </c>
      <c r="G94" s="15">
        <v>0</v>
      </c>
      <c r="H94" s="15">
        <v>0</v>
      </c>
      <c r="I94" s="15">
        <v>1.77</v>
      </c>
      <c r="J94" s="15">
        <v>0</v>
      </c>
      <c r="K94" s="15">
        <v>0</v>
      </c>
      <c r="L94" s="15">
        <v>0</v>
      </c>
      <c r="M94" s="15">
        <v>5</v>
      </c>
      <c r="N94" s="15">
        <v>25</v>
      </c>
      <c r="O94" s="15">
        <v>2.33</v>
      </c>
      <c r="P94" s="15">
        <v>2</v>
      </c>
      <c r="Q94" s="15">
        <v>2.67</v>
      </c>
      <c r="R94" s="15">
        <v>1.67</v>
      </c>
      <c r="S94" s="15">
        <v>2</v>
      </c>
      <c r="T94" s="15">
        <v>5</v>
      </c>
      <c r="U94" s="15">
        <v>5</v>
      </c>
      <c r="V94" s="15">
        <v>0</v>
      </c>
      <c r="W94" s="15">
        <v>15.33</v>
      </c>
      <c r="X94" s="15">
        <v>0.67</v>
      </c>
      <c r="Y94" s="15">
        <v>0</v>
      </c>
      <c r="Z94" s="15">
        <v>0</v>
      </c>
      <c r="AA94" s="15">
        <v>106.09</v>
      </c>
    </row>
    <row r="95" spans="1:27" ht="24" x14ac:dyDescent="0.2">
      <c r="A95" s="62">
        <v>94</v>
      </c>
      <c r="B95" s="63" t="s">
        <v>15</v>
      </c>
      <c r="C95" s="38" t="s">
        <v>39</v>
      </c>
      <c r="D95" s="15">
        <v>24</v>
      </c>
      <c r="E95" s="15">
        <v>3</v>
      </c>
      <c r="F95" s="15">
        <v>0</v>
      </c>
      <c r="G95" s="15">
        <v>0</v>
      </c>
      <c r="H95" s="15">
        <v>0</v>
      </c>
      <c r="I95" s="15">
        <v>2.4900000000000002</v>
      </c>
      <c r="J95" s="15">
        <v>0</v>
      </c>
      <c r="K95" s="15">
        <v>0</v>
      </c>
      <c r="L95" s="15">
        <v>0</v>
      </c>
      <c r="M95" s="15">
        <v>0</v>
      </c>
      <c r="N95" s="15">
        <v>30</v>
      </c>
      <c r="O95" s="15">
        <v>4</v>
      </c>
      <c r="P95" s="15">
        <v>2.33</v>
      </c>
      <c r="Q95" s="15">
        <v>2.67</v>
      </c>
      <c r="R95" s="15">
        <v>2.33</v>
      </c>
      <c r="S95" s="15">
        <v>1.67</v>
      </c>
      <c r="T95" s="15">
        <v>0</v>
      </c>
      <c r="U95" s="15">
        <v>5.68</v>
      </c>
      <c r="V95" s="15">
        <v>3</v>
      </c>
      <c r="W95" s="15">
        <v>14.67</v>
      </c>
      <c r="X95" s="15">
        <v>4</v>
      </c>
      <c r="Y95" s="15">
        <v>0</v>
      </c>
      <c r="Z95" s="15">
        <v>6</v>
      </c>
      <c r="AA95" s="15">
        <v>105.84</v>
      </c>
    </row>
    <row r="96" spans="1:27" ht="24" x14ac:dyDescent="0.2">
      <c r="A96" s="62">
        <v>95</v>
      </c>
      <c r="B96" s="63" t="s">
        <v>18</v>
      </c>
      <c r="C96" s="38" t="s">
        <v>77</v>
      </c>
      <c r="D96" s="15">
        <v>21</v>
      </c>
      <c r="E96" s="15">
        <v>6</v>
      </c>
      <c r="F96" s="15">
        <v>0</v>
      </c>
      <c r="G96" s="15">
        <v>0</v>
      </c>
      <c r="H96" s="15">
        <v>0</v>
      </c>
      <c r="I96" s="15">
        <v>2.76</v>
      </c>
      <c r="J96" s="15">
        <v>0</v>
      </c>
      <c r="K96" s="15">
        <v>0</v>
      </c>
      <c r="L96" s="15">
        <v>0</v>
      </c>
      <c r="M96" s="15">
        <v>0</v>
      </c>
      <c r="N96" s="15">
        <v>25</v>
      </c>
      <c r="O96" s="15">
        <v>1</v>
      </c>
      <c r="P96" s="15">
        <v>4</v>
      </c>
      <c r="Q96" s="15">
        <v>4.67</v>
      </c>
      <c r="R96" s="15">
        <v>4.33</v>
      </c>
      <c r="S96" s="15">
        <v>3</v>
      </c>
      <c r="T96" s="15">
        <v>0</v>
      </c>
      <c r="U96" s="15">
        <v>5.95</v>
      </c>
      <c r="V96" s="15">
        <v>0</v>
      </c>
      <c r="W96" s="15">
        <v>12</v>
      </c>
      <c r="X96" s="15">
        <v>8.67</v>
      </c>
      <c r="Y96" s="15">
        <v>0</v>
      </c>
      <c r="Z96" s="15">
        <v>6.67</v>
      </c>
      <c r="AA96" s="15">
        <v>105.04</v>
      </c>
    </row>
    <row r="97" spans="1:27" ht="24" x14ac:dyDescent="0.2">
      <c r="A97" s="62">
        <v>96</v>
      </c>
      <c r="B97" s="63" t="s">
        <v>15</v>
      </c>
      <c r="C97" s="38" t="s">
        <v>36</v>
      </c>
      <c r="D97" s="15">
        <v>21</v>
      </c>
      <c r="E97" s="15">
        <v>1.2</v>
      </c>
      <c r="F97" s="15">
        <v>0</v>
      </c>
      <c r="G97" s="15">
        <v>0</v>
      </c>
      <c r="H97" s="15">
        <v>0</v>
      </c>
      <c r="I97" s="15">
        <v>2.4900000000000002</v>
      </c>
      <c r="J97" s="15">
        <v>0</v>
      </c>
      <c r="K97" s="15">
        <v>0</v>
      </c>
      <c r="L97" s="15">
        <v>0</v>
      </c>
      <c r="M97" s="15">
        <v>5</v>
      </c>
      <c r="N97" s="15">
        <v>30</v>
      </c>
      <c r="O97" s="15">
        <v>4</v>
      </c>
      <c r="P97" s="15">
        <v>2.33</v>
      </c>
      <c r="Q97" s="15">
        <v>3</v>
      </c>
      <c r="R97" s="15">
        <v>2.33</v>
      </c>
      <c r="S97" s="15">
        <v>1.67</v>
      </c>
      <c r="T97" s="15">
        <v>0</v>
      </c>
      <c r="U97" s="15">
        <v>2</v>
      </c>
      <c r="V97" s="15">
        <v>0</v>
      </c>
      <c r="W97" s="15">
        <v>14.67</v>
      </c>
      <c r="X97" s="15">
        <v>5</v>
      </c>
      <c r="Y97" s="15">
        <v>0</v>
      </c>
      <c r="Z97" s="15">
        <v>6</v>
      </c>
      <c r="AA97" s="15">
        <v>100.69</v>
      </c>
    </row>
    <row r="98" spans="1:27" ht="24" x14ac:dyDescent="0.2">
      <c r="A98" s="62">
        <v>97</v>
      </c>
      <c r="B98" s="63" t="s">
        <v>33</v>
      </c>
      <c r="C98" s="38" t="s">
        <v>112</v>
      </c>
      <c r="D98" s="15">
        <v>18</v>
      </c>
      <c r="E98" s="15">
        <v>9.85</v>
      </c>
      <c r="F98" s="15">
        <v>0</v>
      </c>
      <c r="G98" s="15">
        <v>0</v>
      </c>
      <c r="H98" s="15">
        <v>0</v>
      </c>
      <c r="I98" s="15">
        <v>2.13</v>
      </c>
      <c r="J98" s="15">
        <v>0</v>
      </c>
      <c r="K98" s="15">
        <v>0</v>
      </c>
      <c r="L98" s="15">
        <v>0</v>
      </c>
      <c r="M98" s="15">
        <v>0</v>
      </c>
      <c r="N98" s="15">
        <v>30</v>
      </c>
      <c r="O98" s="15">
        <v>4</v>
      </c>
      <c r="P98" s="15">
        <v>4</v>
      </c>
      <c r="Q98" s="15">
        <v>3</v>
      </c>
      <c r="R98" s="15">
        <v>2</v>
      </c>
      <c r="S98" s="15">
        <v>2</v>
      </c>
      <c r="T98" s="15">
        <v>0</v>
      </c>
      <c r="U98" s="15">
        <v>6</v>
      </c>
      <c r="V98" s="15">
        <v>5</v>
      </c>
      <c r="W98" s="15">
        <v>5</v>
      </c>
      <c r="X98" s="15">
        <v>5</v>
      </c>
      <c r="Y98" s="15">
        <v>0</v>
      </c>
      <c r="Z98" s="15">
        <v>2.33</v>
      </c>
      <c r="AA98" s="15">
        <v>98.32</v>
      </c>
    </row>
    <row r="99" spans="1:27" x14ac:dyDescent="0.2">
      <c r="A99" s="62">
        <v>98</v>
      </c>
      <c r="B99" s="63" t="s">
        <v>26</v>
      </c>
      <c r="C99" s="38" t="s">
        <v>159</v>
      </c>
      <c r="D99" s="15">
        <v>12</v>
      </c>
      <c r="E99" s="15">
        <v>15</v>
      </c>
      <c r="F99" s="15">
        <v>0</v>
      </c>
      <c r="G99" s="15">
        <v>10</v>
      </c>
      <c r="H99" s="15">
        <v>0</v>
      </c>
      <c r="I99" s="15">
        <v>2.2000000000000002</v>
      </c>
      <c r="J99" s="15">
        <v>0</v>
      </c>
      <c r="K99" s="15">
        <v>0</v>
      </c>
      <c r="L99" s="15">
        <v>0</v>
      </c>
      <c r="M99" s="15">
        <v>10</v>
      </c>
      <c r="N99" s="15">
        <v>25</v>
      </c>
      <c r="O99" s="15">
        <v>2</v>
      </c>
      <c r="P99" s="15">
        <v>1</v>
      </c>
      <c r="Q99" s="15">
        <v>3</v>
      </c>
      <c r="R99" s="15">
        <v>2</v>
      </c>
      <c r="S99" s="15">
        <v>3</v>
      </c>
      <c r="T99" s="15">
        <v>0</v>
      </c>
      <c r="U99" s="15">
        <v>5</v>
      </c>
      <c r="V99" s="15">
        <v>0</v>
      </c>
      <c r="W99" s="15">
        <v>6</v>
      </c>
      <c r="X99" s="15">
        <v>2</v>
      </c>
      <c r="Y99" s="15">
        <v>0</v>
      </c>
      <c r="Z99" s="15">
        <v>0</v>
      </c>
      <c r="AA99" s="15">
        <v>98.2</v>
      </c>
    </row>
    <row r="100" spans="1:27" ht="27" customHeight="1" x14ac:dyDescent="0.2">
      <c r="A100" s="62">
        <v>99</v>
      </c>
      <c r="B100" s="63" t="s">
        <v>17</v>
      </c>
      <c r="C100" s="38" t="s">
        <v>160</v>
      </c>
      <c r="D100" s="15">
        <v>18</v>
      </c>
      <c r="E100" s="15">
        <v>4.72</v>
      </c>
      <c r="F100" s="15">
        <v>0</v>
      </c>
      <c r="G100" s="15">
        <v>0</v>
      </c>
      <c r="H100" s="15">
        <v>0</v>
      </c>
      <c r="I100" s="15">
        <v>2.58</v>
      </c>
      <c r="J100" s="15">
        <v>0</v>
      </c>
      <c r="K100" s="15">
        <v>0</v>
      </c>
      <c r="L100" s="15">
        <v>0</v>
      </c>
      <c r="M100" s="15">
        <v>10</v>
      </c>
      <c r="N100" s="15">
        <v>25</v>
      </c>
      <c r="O100" s="15">
        <v>4.33</v>
      </c>
      <c r="P100" s="15">
        <v>2</v>
      </c>
      <c r="Q100" s="15">
        <v>3.33</v>
      </c>
      <c r="R100" s="15">
        <v>1</v>
      </c>
      <c r="S100" s="15">
        <v>3</v>
      </c>
      <c r="T100" s="15">
        <v>1.67</v>
      </c>
      <c r="U100" s="15">
        <v>4</v>
      </c>
      <c r="V100" s="15">
        <v>0.33</v>
      </c>
      <c r="W100" s="15">
        <v>12</v>
      </c>
      <c r="X100" s="15">
        <v>0</v>
      </c>
      <c r="Y100" s="15">
        <v>0</v>
      </c>
      <c r="Z100" s="15">
        <v>3.67</v>
      </c>
      <c r="AA100" s="15">
        <v>95.64</v>
      </c>
    </row>
    <row r="101" spans="1:27" x14ac:dyDescent="0.2">
      <c r="A101" s="62">
        <v>100</v>
      </c>
      <c r="B101" s="63" t="s">
        <v>53</v>
      </c>
      <c r="C101" s="38" t="s">
        <v>60</v>
      </c>
      <c r="D101" s="15">
        <v>24</v>
      </c>
      <c r="E101" s="15">
        <v>15</v>
      </c>
      <c r="F101" s="15">
        <v>0</v>
      </c>
      <c r="G101" s="15">
        <v>0</v>
      </c>
      <c r="H101" s="15">
        <v>0</v>
      </c>
      <c r="I101" s="15">
        <v>1.39</v>
      </c>
      <c r="J101" s="15">
        <v>0</v>
      </c>
      <c r="K101" s="15">
        <v>0</v>
      </c>
      <c r="L101" s="15">
        <v>0</v>
      </c>
      <c r="M101" s="15">
        <v>0</v>
      </c>
      <c r="N101" s="15">
        <v>15</v>
      </c>
      <c r="O101" s="15">
        <v>1</v>
      </c>
      <c r="P101" s="15">
        <v>1</v>
      </c>
      <c r="Q101" s="15">
        <v>1</v>
      </c>
      <c r="R101" s="15">
        <v>2.67</v>
      </c>
      <c r="S101" s="15">
        <v>2.33</v>
      </c>
      <c r="T101" s="15">
        <v>0</v>
      </c>
      <c r="U101" s="15">
        <v>10</v>
      </c>
      <c r="V101" s="15">
        <v>0</v>
      </c>
      <c r="W101" s="15">
        <v>1</v>
      </c>
      <c r="X101" s="15">
        <v>5</v>
      </c>
      <c r="Y101" s="15">
        <v>0</v>
      </c>
      <c r="Z101" s="15">
        <v>3.33</v>
      </c>
      <c r="AA101" s="15">
        <v>82.73</v>
      </c>
    </row>
    <row r="102" spans="1:27" ht="36" x14ac:dyDescent="0.2">
      <c r="A102" s="62">
        <v>101</v>
      </c>
      <c r="B102" s="63" t="s">
        <v>17</v>
      </c>
      <c r="C102" s="38" t="s">
        <v>161</v>
      </c>
      <c r="D102" s="15">
        <v>3</v>
      </c>
      <c r="E102" s="15">
        <v>0</v>
      </c>
      <c r="F102" s="15">
        <v>0</v>
      </c>
      <c r="G102" s="15">
        <v>10</v>
      </c>
      <c r="H102" s="15">
        <v>0</v>
      </c>
      <c r="I102" s="15">
        <v>2.58</v>
      </c>
      <c r="J102" s="15">
        <v>0</v>
      </c>
      <c r="K102" s="15">
        <v>0</v>
      </c>
      <c r="L102" s="15">
        <v>0</v>
      </c>
      <c r="M102" s="15">
        <v>10</v>
      </c>
      <c r="N102" s="15">
        <v>25</v>
      </c>
      <c r="O102" s="15">
        <v>4.33</v>
      </c>
      <c r="P102" s="15">
        <v>2</v>
      </c>
      <c r="Q102" s="15">
        <v>3.33</v>
      </c>
      <c r="R102" s="15">
        <v>1</v>
      </c>
      <c r="S102" s="15">
        <v>3</v>
      </c>
      <c r="T102" s="15">
        <v>0</v>
      </c>
      <c r="U102" s="15">
        <v>1</v>
      </c>
      <c r="V102" s="15">
        <v>0</v>
      </c>
      <c r="W102" s="15">
        <v>14.33</v>
      </c>
      <c r="X102" s="15">
        <v>0.67</v>
      </c>
      <c r="Y102" s="15">
        <v>0</v>
      </c>
      <c r="Z102" s="15">
        <v>0</v>
      </c>
      <c r="AA102" s="15">
        <v>80.25</v>
      </c>
    </row>
    <row r="103" spans="1:27" ht="24" x14ac:dyDescent="0.2">
      <c r="A103" s="62">
        <v>102</v>
      </c>
      <c r="B103" s="63" t="s">
        <v>162</v>
      </c>
      <c r="C103" s="38" t="s">
        <v>163</v>
      </c>
      <c r="D103" s="15">
        <v>30</v>
      </c>
      <c r="E103" s="15">
        <v>15</v>
      </c>
      <c r="F103" s="15">
        <v>0</v>
      </c>
      <c r="G103" s="15">
        <v>10</v>
      </c>
      <c r="H103" s="15">
        <v>0</v>
      </c>
      <c r="I103" s="15">
        <v>0.87</v>
      </c>
      <c r="J103" s="15">
        <v>0</v>
      </c>
      <c r="K103" s="15">
        <v>0</v>
      </c>
      <c r="L103" s="15">
        <v>0</v>
      </c>
      <c r="M103" s="15">
        <v>5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12</v>
      </c>
      <c r="X103" s="15">
        <v>3</v>
      </c>
      <c r="Y103" s="15">
        <v>0</v>
      </c>
      <c r="Z103" s="15">
        <v>4.33</v>
      </c>
      <c r="AA103" s="15">
        <v>80.209999999999994</v>
      </c>
    </row>
    <row r="104" spans="1:27" ht="24" x14ac:dyDescent="0.2">
      <c r="A104" s="62">
        <v>103</v>
      </c>
      <c r="B104" s="63" t="s">
        <v>61</v>
      </c>
      <c r="C104" s="38" t="s">
        <v>164</v>
      </c>
      <c r="D104" s="15">
        <v>27</v>
      </c>
      <c r="E104" s="15">
        <v>15</v>
      </c>
      <c r="F104" s="15">
        <v>0</v>
      </c>
      <c r="G104" s="15">
        <v>0</v>
      </c>
      <c r="H104" s="15">
        <v>0</v>
      </c>
      <c r="I104" s="15">
        <v>2.35</v>
      </c>
      <c r="J104" s="15">
        <v>0</v>
      </c>
      <c r="K104" s="15">
        <v>0</v>
      </c>
      <c r="L104" s="15">
        <v>0</v>
      </c>
      <c r="M104" s="15">
        <v>0</v>
      </c>
      <c r="N104" s="15">
        <v>25</v>
      </c>
      <c r="O104" s="15">
        <v>2.33</v>
      </c>
      <c r="P104" s="15">
        <v>1.33</v>
      </c>
      <c r="Q104" s="15">
        <v>3.33</v>
      </c>
      <c r="R104" s="15">
        <v>1.67</v>
      </c>
      <c r="S104" s="15">
        <v>1</v>
      </c>
      <c r="T104" s="15">
        <v>0</v>
      </c>
      <c r="U104" s="15">
        <v>0</v>
      </c>
      <c r="V104" s="15">
        <v>0</v>
      </c>
      <c r="W104" s="15">
        <v>0.33</v>
      </c>
      <c r="X104" s="15">
        <v>0</v>
      </c>
      <c r="Y104" s="15">
        <v>0</v>
      </c>
      <c r="Z104" s="15">
        <v>0</v>
      </c>
      <c r="AA104" s="15">
        <v>79.349999999999994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J104"/>
  <sheetViews>
    <sheetView zoomScale="112" zoomScaleNormal="112" zoomScaleSheetLayoutView="85" workbookViewId="0">
      <selection sqref="A1:XFD1"/>
    </sheetView>
  </sheetViews>
  <sheetFormatPr defaultColWidth="9.140625" defaultRowHeight="12.75" x14ac:dyDescent="0.2"/>
  <cols>
    <col min="1" max="4" width="5.85546875" style="4" customWidth="1"/>
    <col min="5" max="5" width="15.5703125" style="27" customWidth="1"/>
    <col min="6" max="6" width="28.7109375" style="3" customWidth="1"/>
    <col min="7" max="8" width="6.140625" style="4" customWidth="1"/>
    <col min="9" max="9" width="6.140625" style="59" customWidth="1"/>
    <col min="10" max="11" width="7" style="59" customWidth="1"/>
    <col min="12" max="12" width="5.28515625" style="4" customWidth="1"/>
    <col min="13" max="14" width="6.140625" style="4" customWidth="1"/>
    <col min="15" max="15" width="6.7109375" style="4" customWidth="1"/>
    <col min="16" max="17" width="6.85546875" style="4" customWidth="1"/>
    <col min="18" max="18" width="5.85546875" style="4" customWidth="1"/>
    <col min="19" max="19" width="6.140625" style="4" customWidth="1"/>
    <col min="20" max="21" width="6" style="4" customWidth="1"/>
    <col min="22" max="22" width="6.28515625" style="4" customWidth="1"/>
    <col min="23" max="26" width="6" style="4" customWidth="1"/>
    <col min="27" max="27" width="9.28515625" style="4" customWidth="1"/>
    <col min="28" max="29" width="5.42578125" style="4" customWidth="1"/>
    <col min="30" max="30" width="6.5703125" style="4" customWidth="1"/>
    <col min="31" max="31" width="4.85546875" style="4" customWidth="1"/>
    <col min="32" max="33" width="7" style="4" customWidth="1"/>
    <col min="34" max="16384" width="9.140625" style="4"/>
  </cols>
  <sheetData>
    <row r="1" spans="1:36" s="10" customFormat="1" ht="68.25" thickBot="1" x14ac:dyDescent="0.25">
      <c r="A1" s="7" t="s">
        <v>169</v>
      </c>
      <c r="B1" s="36" t="s">
        <v>200</v>
      </c>
      <c r="C1" s="36" t="s">
        <v>201</v>
      </c>
      <c r="D1" s="36" t="s">
        <v>203</v>
      </c>
      <c r="E1" s="8" t="s">
        <v>0</v>
      </c>
      <c r="F1" s="8" t="s">
        <v>1</v>
      </c>
      <c r="G1" s="8" t="s">
        <v>214</v>
      </c>
      <c r="H1" s="8" t="s">
        <v>215</v>
      </c>
      <c r="I1" s="57" t="s">
        <v>197</v>
      </c>
      <c r="J1" s="71" t="s">
        <v>237</v>
      </c>
      <c r="K1" s="71" t="s">
        <v>238</v>
      </c>
      <c r="L1" s="8" t="s">
        <v>216</v>
      </c>
      <c r="M1" s="8" t="s">
        <v>217</v>
      </c>
      <c r="N1" s="8" t="s">
        <v>218</v>
      </c>
      <c r="O1" s="8" t="s">
        <v>219</v>
      </c>
      <c r="P1" s="8" t="s">
        <v>220</v>
      </c>
      <c r="Q1" s="8" t="s">
        <v>221</v>
      </c>
      <c r="R1" s="8" t="s">
        <v>222</v>
      </c>
      <c r="S1" s="8" t="s">
        <v>223</v>
      </c>
      <c r="T1" s="8" t="s">
        <v>224</v>
      </c>
      <c r="U1" s="8" t="s">
        <v>225</v>
      </c>
      <c r="V1" s="8" t="s">
        <v>226</v>
      </c>
      <c r="W1" s="8" t="s">
        <v>227</v>
      </c>
      <c r="X1" s="8" t="s">
        <v>228</v>
      </c>
      <c r="Y1" s="8" t="s">
        <v>229</v>
      </c>
      <c r="Z1" s="8" t="s">
        <v>230</v>
      </c>
      <c r="AA1" s="8" t="s">
        <v>231</v>
      </c>
      <c r="AB1" s="8" t="s">
        <v>232</v>
      </c>
      <c r="AC1" s="8" t="s">
        <v>233</v>
      </c>
      <c r="AD1" s="8" t="s">
        <v>234</v>
      </c>
      <c r="AE1" s="8" t="s">
        <v>235</v>
      </c>
      <c r="AF1" s="8" t="s">
        <v>236</v>
      </c>
      <c r="AG1" s="8" t="s">
        <v>2</v>
      </c>
      <c r="AH1" s="8" t="s">
        <v>198</v>
      </c>
      <c r="AI1" s="8" t="s">
        <v>199</v>
      </c>
      <c r="AJ1" s="9" t="s">
        <v>202</v>
      </c>
    </row>
    <row r="2" spans="1:36" ht="36" x14ac:dyDescent="0.2">
      <c r="A2" s="5">
        <v>1</v>
      </c>
      <c r="B2" s="5">
        <v>1</v>
      </c>
      <c r="C2" s="5">
        <v>1</v>
      </c>
      <c r="D2" s="5">
        <v>1</v>
      </c>
      <c r="E2" s="6" t="s">
        <v>115</v>
      </c>
      <c r="F2" s="6" t="s">
        <v>116</v>
      </c>
      <c r="G2" s="15">
        <v>30</v>
      </c>
      <c r="H2" s="15">
        <v>15</v>
      </c>
      <c r="I2" s="58">
        <v>0.62211471083501069</v>
      </c>
      <c r="J2" s="58">
        <f t="shared" ref="J2:J33" si="0">IF(I2&lt;=0.2,0,IF(I2&lt;=0.4,(I2-0.2)/0.02*0.2,IF(I2&lt;=0.6,2+((I2-0.4)/0.02*0.5),IF(I2&lt;=0.8,7+((I2-0.6)/0.02*0.75),15))))</f>
        <v>7.8293016563129019</v>
      </c>
      <c r="K2" s="58">
        <f t="shared" ref="K2:K33" si="1">IF(I2&lt;=0.2,0,IF(I2&lt;=0.4,(I2-0.2)/0.02*0.5,IF(I2&lt;=0.6,5+((I2-0.4)/0.02*0.75),IF(I2&lt;=0.8,12.5+((I2-0.6)/0.02*1.75),30))))</f>
        <v>14.435037198063437</v>
      </c>
      <c r="L2" s="15">
        <v>0</v>
      </c>
      <c r="M2" s="15">
        <v>25</v>
      </c>
      <c r="N2" s="15">
        <v>0</v>
      </c>
      <c r="O2" s="15">
        <v>1.74</v>
      </c>
      <c r="P2" s="15">
        <v>0</v>
      </c>
      <c r="Q2" s="15">
        <v>0</v>
      </c>
      <c r="R2" s="15">
        <v>0</v>
      </c>
      <c r="S2" s="15">
        <v>10</v>
      </c>
      <c r="T2" s="15">
        <v>30</v>
      </c>
      <c r="U2" s="15">
        <v>3.67</v>
      </c>
      <c r="V2" s="15">
        <v>3.33</v>
      </c>
      <c r="W2" s="15">
        <v>3.67</v>
      </c>
      <c r="X2" s="15">
        <v>2.33</v>
      </c>
      <c r="Y2" s="15">
        <v>3</v>
      </c>
      <c r="Z2" s="15">
        <v>45</v>
      </c>
      <c r="AA2" s="15">
        <v>49</v>
      </c>
      <c r="AB2" s="15">
        <v>4.33</v>
      </c>
      <c r="AC2" s="15">
        <v>30</v>
      </c>
      <c r="AD2" s="15">
        <v>4</v>
      </c>
      <c r="AE2" s="15">
        <v>0</v>
      </c>
      <c r="AF2" s="15">
        <v>10</v>
      </c>
      <c r="AG2" s="15">
        <v>270.08</v>
      </c>
      <c r="AH2" s="15">
        <f t="shared" ref="AH2:AH33" si="2">SUM(G2,J2,L2:AF2)</f>
        <v>262.8993016563129</v>
      </c>
      <c r="AI2" s="15">
        <f t="shared" ref="AI2:AI33" si="3">SUM(G2,K2:AF2)</f>
        <v>269.50503719806341</v>
      </c>
      <c r="AJ2" s="15">
        <f t="shared" ref="AJ2:AJ33" si="4">SUM(G2,L2:AF2)</f>
        <v>255.07000000000002</v>
      </c>
    </row>
    <row r="3" spans="1:36" ht="24" x14ac:dyDescent="0.2">
      <c r="A3" s="5">
        <v>2</v>
      </c>
      <c r="B3" s="5">
        <v>2</v>
      </c>
      <c r="C3" s="5">
        <v>2</v>
      </c>
      <c r="D3" s="5">
        <v>2</v>
      </c>
      <c r="E3" s="6" t="s">
        <v>117</v>
      </c>
      <c r="F3" s="38" t="s">
        <v>118</v>
      </c>
      <c r="G3" s="15">
        <v>30</v>
      </c>
      <c r="H3" s="15">
        <v>15</v>
      </c>
      <c r="I3" s="58">
        <v>0.85813120011964106</v>
      </c>
      <c r="J3" s="58">
        <f t="shared" si="0"/>
        <v>15</v>
      </c>
      <c r="K3" s="58">
        <f t="shared" si="1"/>
        <v>30</v>
      </c>
      <c r="L3" s="15">
        <v>0</v>
      </c>
      <c r="M3" s="15">
        <v>25</v>
      </c>
      <c r="N3" s="15">
        <v>0</v>
      </c>
      <c r="O3" s="15">
        <v>3.68</v>
      </c>
      <c r="P3" s="15">
        <v>0</v>
      </c>
      <c r="Q3" s="15">
        <v>0</v>
      </c>
      <c r="R3" s="15">
        <v>0</v>
      </c>
      <c r="S3" s="15">
        <v>10</v>
      </c>
      <c r="T3" s="15">
        <v>25</v>
      </c>
      <c r="U3" s="15">
        <v>2</v>
      </c>
      <c r="V3" s="15">
        <v>1.67</v>
      </c>
      <c r="W3" s="15">
        <v>3</v>
      </c>
      <c r="X3" s="15">
        <v>2</v>
      </c>
      <c r="Y3" s="15">
        <v>3</v>
      </c>
      <c r="Z3" s="15">
        <v>8.33</v>
      </c>
      <c r="AA3" s="15">
        <v>50</v>
      </c>
      <c r="AB3" s="15">
        <v>1.33</v>
      </c>
      <c r="AC3" s="15">
        <v>23</v>
      </c>
      <c r="AD3" s="15">
        <v>8.33</v>
      </c>
      <c r="AE3" s="15">
        <v>0</v>
      </c>
      <c r="AF3" s="15">
        <v>10</v>
      </c>
      <c r="AG3" s="15">
        <v>221.35</v>
      </c>
      <c r="AH3" s="15">
        <f t="shared" si="2"/>
        <v>221.34000000000003</v>
      </c>
      <c r="AI3" s="15">
        <f t="shared" si="3"/>
        <v>236.34000000000006</v>
      </c>
      <c r="AJ3" s="15">
        <f t="shared" si="4"/>
        <v>206.34000000000003</v>
      </c>
    </row>
    <row r="4" spans="1:36" ht="24" x14ac:dyDescent="0.2">
      <c r="A4" s="5">
        <v>3</v>
      </c>
      <c r="B4" s="5">
        <v>3</v>
      </c>
      <c r="C4" s="5">
        <v>3</v>
      </c>
      <c r="D4" s="5">
        <v>3</v>
      </c>
      <c r="E4" s="6" t="s">
        <v>19</v>
      </c>
      <c r="F4" s="6" t="s">
        <v>165</v>
      </c>
      <c r="G4" s="15">
        <v>30</v>
      </c>
      <c r="H4" s="15">
        <v>15</v>
      </c>
      <c r="I4" s="67">
        <v>0.63856500000000005</v>
      </c>
      <c r="J4" s="58">
        <f t="shared" si="0"/>
        <v>8.4461875000000024</v>
      </c>
      <c r="K4" s="58">
        <f t="shared" si="1"/>
        <v>15.874437500000006</v>
      </c>
      <c r="L4" s="15">
        <v>0</v>
      </c>
      <c r="M4" s="15">
        <v>25</v>
      </c>
      <c r="N4" s="15">
        <v>0</v>
      </c>
      <c r="O4" s="15">
        <v>1.19</v>
      </c>
      <c r="P4" s="15">
        <v>0</v>
      </c>
      <c r="Q4" s="15">
        <v>0</v>
      </c>
      <c r="R4" s="15">
        <v>0</v>
      </c>
      <c r="S4" s="15">
        <v>8</v>
      </c>
      <c r="T4" s="15">
        <v>30</v>
      </c>
      <c r="U4" s="15">
        <v>2.67</v>
      </c>
      <c r="V4" s="15">
        <v>2</v>
      </c>
      <c r="W4" s="15">
        <v>2.67</v>
      </c>
      <c r="X4" s="15">
        <v>1.67</v>
      </c>
      <c r="Y4" s="15">
        <v>2.67</v>
      </c>
      <c r="Z4" s="15">
        <v>0</v>
      </c>
      <c r="AA4" s="15">
        <v>41.13</v>
      </c>
      <c r="AB4" s="15">
        <v>5</v>
      </c>
      <c r="AC4" s="15">
        <v>29.33</v>
      </c>
      <c r="AD4" s="15">
        <v>5</v>
      </c>
      <c r="AE4" s="15">
        <v>0</v>
      </c>
      <c r="AF4" s="15">
        <v>1</v>
      </c>
      <c r="AG4" s="15">
        <v>202.32</v>
      </c>
      <c r="AH4" s="15">
        <f t="shared" si="2"/>
        <v>195.77618749999999</v>
      </c>
      <c r="AI4" s="15">
        <f t="shared" si="3"/>
        <v>203.20443749999998</v>
      </c>
      <c r="AJ4" s="15">
        <f t="shared" si="4"/>
        <v>187.32999999999998</v>
      </c>
    </row>
    <row r="5" spans="1:36" ht="24" x14ac:dyDescent="0.2">
      <c r="A5" s="5">
        <v>4</v>
      </c>
      <c r="B5" s="5">
        <v>4</v>
      </c>
      <c r="C5" s="5">
        <v>4</v>
      </c>
      <c r="D5" s="5">
        <v>4</v>
      </c>
      <c r="E5" s="6" t="s">
        <v>13</v>
      </c>
      <c r="F5" s="6" t="s">
        <v>52</v>
      </c>
      <c r="G5" s="15">
        <v>30</v>
      </c>
      <c r="H5" s="15">
        <v>15</v>
      </c>
      <c r="I5" s="58">
        <v>0.46747637703567085</v>
      </c>
      <c r="J5" s="58">
        <f t="shared" si="0"/>
        <v>3.6869094258917707</v>
      </c>
      <c r="K5" s="58">
        <f t="shared" si="1"/>
        <v>7.5303641388376565</v>
      </c>
      <c r="L5" s="15">
        <v>0</v>
      </c>
      <c r="M5" s="15">
        <v>20</v>
      </c>
      <c r="N5" s="15">
        <v>0</v>
      </c>
      <c r="O5" s="15">
        <v>2.17</v>
      </c>
      <c r="P5" s="15">
        <v>0</v>
      </c>
      <c r="Q5" s="15">
        <v>0</v>
      </c>
      <c r="R5" s="15">
        <v>0</v>
      </c>
      <c r="S5" s="15">
        <v>8</v>
      </c>
      <c r="T5" s="15">
        <v>30</v>
      </c>
      <c r="U5" s="15">
        <v>3.67</v>
      </c>
      <c r="V5" s="15">
        <v>1</v>
      </c>
      <c r="W5" s="15">
        <v>3.33</v>
      </c>
      <c r="X5" s="15">
        <v>2.33</v>
      </c>
      <c r="Y5" s="15">
        <v>3</v>
      </c>
      <c r="Z5" s="15">
        <v>10</v>
      </c>
      <c r="AA5" s="15">
        <v>32.33</v>
      </c>
      <c r="AB5" s="15">
        <v>4</v>
      </c>
      <c r="AC5" s="15">
        <v>18.329999999999998</v>
      </c>
      <c r="AD5" s="15">
        <v>0</v>
      </c>
      <c r="AE5" s="15">
        <v>0</v>
      </c>
      <c r="AF5" s="15">
        <v>13.67</v>
      </c>
      <c r="AG5" s="15">
        <v>196.84</v>
      </c>
      <c r="AH5" s="15">
        <f t="shared" si="2"/>
        <v>185.51690942589173</v>
      </c>
      <c r="AI5" s="15">
        <f t="shared" si="3"/>
        <v>189.36036413883764</v>
      </c>
      <c r="AJ5" s="15">
        <f t="shared" si="4"/>
        <v>181.82999999999996</v>
      </c>
    </row>
    <row r="6" spans="1:36" ht="24" x14ac:dyDescent="0.2">
      <c r="A6" s="5">
        <v>5</v>
      </c>
      <c r="B6" s="5">
        <v>6</v>
      </c>
      <c r="C6" s="5">
        <v>7</v>
      </c>
      <c r="D6" s="5">
        <v>5</v>
      </c>
      <c r="E6" s="6" t="s">
        <v>82</v>
      </c>
      <c r="F6" s="6" t="s">
        <v>83</v>
      </c>
      <c r="G6" s="15">
        <v>30</v>
      </c>
      <c r="H6" s="15">
        <v>15</v>
      </c>
      <c r="I6" s="58">
        <v>0.47153684600000001</v>
      </c>
      <c r="J6" s="58">
        <f t="shared" si="0"/>
        <v>3.7884211499999996</v>
      </c>
      <c r="K6" s="58">
        <f t="shared" si="1"/>
        <v>7.6826317249999994</v>
      </c>
      <c r="L6" s="15">
        <v>0</v>
      </c>
      <c r="M6" s="15">
        <v>25</v>
      </c>
      <c r="N6" s="15">
        <v>0</v>
      </c>
      <c r="O6" s="15">
        <v>1.35</v>
      </c>
      <c r="P6" s="15">
        <v>0</v>
      </c>
      <c r="Q6" s="15">
        <v>0</v>
      </c>
      <c r="R6" s="15">
        <v>0</v>
      </c>
      <c r="S6" s="15">
        <v>10</v>
      </c>
      <c r="T6" s="15">
        <v>30</v>
      </c>
      <c r="U6" s="15">
        <v>2.33</v>
      </c>
      <c r="V6" s="15">
        <v>1.33</v>
      </c>
      <c r="W6" s="15">
        <v>2</v>
      </c>
      <c r="X6" s="15">
        <v>2</v>
      </c>
      <c r="Y6" s="15">
        <v>2</v>
      </c>
      <c r="Z6" s="15">
        <v>25</v>
      </c>
      <c r="AA6" s="15">
        <v>10.35</v>
      </c>
      <c r="AB6" s="15">
        <v>4</v>
      </c>
      <c r="AC6" s="15">
        <v>16.329999999999998</v>
      </c>
      <c r="AD6" s="15">
        <v>4</v>
      </c>
      <c r="AE6" s="15">
        <v>0</v>
      </c>
      <c r="AF6" s="15">
        <v>10</v>
      </c>
      <c r="AG6" s="15">
        <v>190.7</v>
      </c>
      <c r="AH6" s="15">
        <f t="shared" si="2"/>
        <v>179.47842114999997</v>
      </c>
      <c r="AI6" s="15">
        <f t="shared" si="3"/>
        <v>183.37263172500002</v>
      </c>
      <c r="AJ6" s="15">
        <f t="shared" si="4"/>
        <v>175.69</v>
      </c>
    </row>
    <row r="7" spans="1:36" x14ac:dyDescent="0.2">
      <c r="A7" s="5">
        <v>6</v>
      </c>
      <c r="B7" s="5">
        <v>5</v>
      </c>
      <c r="C7" s="5">
        <v>6</v>
      </c>
      <c r="D7" s="5">
        <v>6</v>
      </c>
      <c r="E7" s="6" t="s">
        <v>12</v>
      </c>
      <c r="F7" s="6" t="s">
        <v>88</v>
      </c>
      <c r="G7" s="15">
        <v>27</v>
      </c>
      <c r="H7" s="15">
        <v>15</v>
      </c>
      <c r="I7" s="58">
        <v>0.51500000000000001</v>
      </c>
      <c r="J7" s="58">
        <f t="shared" si="0"/>
        <v>4.875</v>
      </c>
      <c r="K7" s="58">
        <f t="shared" si="1"/>
        <v>9.3125</v>
      </c>
      <c r="L7" s="15">
        <v>0</v>
      </c>
      <c r="M7" s="15">
        <v>25</v>
      </c>
      <c r="N7" s="15">
        <v>0</v>
      </c>
      <c r="O7" s="15">
        <v>4.59</v>
      </c>
      <c r="P7" s="15">
        <v>0</v>
      </c>
      <c r="Q7" s="15">
        <v>0</v>
      </c>
      <c r="R7" s="15">
        <v>0</v>
      </c>
      <c r="S7" s="15">
        <v>10</v>
      </c>
      <c r="T7" s="15">
        <v>25</v>
      </c>
      <c r="U7" s="15">
        <v>4.67</v>
      </c>
      <c r="V7" s="15">
        <v>2</v>
      </c>
      <c r="W7" s="15">
        <v>4.67</v>
      </c>
      <c r="X7" s="15">
        <v>5</v>
      </c>
      <c r="Y7" s="15">
        <v>3.33</v>
      </c>
      <c r="Z7" s="15">
        <v>0</v>
      </c>
      <c r="AA7" s="15">
        <v>25.72</v>
      </c>
      <c r="AB7" s="15">
        <v>0.33</v>
      </c>
      <c r="AC7" s="15">
        <v>27</v>
      </c>
      <c r="AD7" s="15">
        <v>0.33</v>
      </c>
      <c r="AE7" s="15">
        <v>0</v>
      </c>
      <c r="AF7" s="15">
        <v>10</v>
      </c>
      <c r="AG7" s="15">
        <v>189.64</v>
      </c>
      <c r="AH7" s="15">
        <f t="shared" si="2"/>
        <v>179.51500000000004</v>
      </c>
      <c r="AI7" s="15">
        <f t="shared" si="3"/>
        <v>183.95250000000004</v>
      </c>
      <c r="AJ7" s="15">
        <f t="shared" si="4"/>
        <v>174.64000000000004</v>
      </c>
    </row>
    <row r="8" spans="1:36" ht="24" x14ac:dyDescent="0.2">
      <c r="A8" s="5">
        <v>7</v>
      </c>
      <c r="B8" s="5">
        <v>10</v>
      </c>
      <c r="C8" s="5">
        <v>10</v>
      </c>
      <c r="D8" s="5">
        <v>8</v>
      </c>
      <c r="E8" s="6" t="s">
        <v>12</v>
      </c>
      <c r="F8" s="6" t="s">
        <v>48</v>
      </c>
      <c r="G8" s="15">
        <v>30</v>
      </c>
      <c r="H8" s="15">
        <v>15</v>
      </c>
      <c r="I8" s="58">
        <v>0.33400000000000002</v>
      </c>
      <c r="J8" s="58">
        <f t="shared" si="0"/>
        <v>1.34</v>
      </c>
      <c r="K8" s="58">
        <f t="shared" si="1"/>
        <v>3.35</v>
      </c>
      <c r="L8" s="15">
        <v>0</v>
      </c>
      <c r="M8" s="15">
        <v>25</v>
      </c>
      <c r="N8" s="15">
        <v>0</v>
      </c>
      <c r="O8" s="15">
        <v>4.63</v>
      </c>
      <c r="P8" s="15">
        <v>0</v>
      </c>
      <c r="Q8" s="15">
        <v>0</v>
      </c>
      <c r="R8" s="15">
        <v>0</v>
      </c>
      <c r="S8" s="15">
        <v>5</v>
      </c>
      <c r="T8" s="15">
        <v>30</v>
      </c>
      <c r="U8" s="15">
        <v>4</v>
      </c>
      <c r="V8" s="15">
        <v>2.33</v>
      </c>
      <c r="W8" s="15">
        <v>2</v>
      </c>
      <c r="X8" s="15">
        <v>3</v>
      </c>
      <c r="Y8" s="15">
        <v>4</v>
      </c>
      <c r="Z8" s="15">
        <v>0</v>
      </c>
      <c r="AA8" s="15">
        <v>20.2</v>
      </c>
      <c r="AB8" s="15">
        <v>2.67</v>
      </c>
      <c r="AC8" s="15">
        <v>27</v>
      </c>
      <c r="AD8" s="15">
        <v>2.33</v>
      </c>
      <c r="AE8" s="15">
        <v>0</v>
      </c>
      <c r="AF8" s="15">
        <v>5.33</v>
      </c>
      <c r="AG8" s="15">
        <v>182.5</v>
      </c>
      <c r="AH8" s="15">
        <f t="shared" si="2"/>
        <v>168.83</v>
      </c>
      <c r="AI8" s="15">
        <f t="shared" si="3"/>
        <v>170.84</v>
      </c>
      <c r="AJ8" s="15">
        <f t="shared" si="4"/>
        <v>167.49</v>
      </c>
    </row>
    <row r="9" spans="1:36" ht="36" x14ac:dyDescent="0.2">
      <c r="A9" s="5">
        <v>8</v>
      </c>
      <c r="B9" s="5">
        <v>8</v>
      </c>
      <c r="C9" s="5">
        <v>9</v>
      </c>
      <c r="D9" s="5">
        <v>9</v>
      </c>
      <c r="E9" s="6" t="s">
        <v>18</v>
      </c>
      <c r="F9" s="6" t="s">
        <v>75</v>
      </c>
      <c r="G9" s="15">
        <v>30</v>
      </c>
      <c r="H9" s="15">
        <v>15</v>
      </c>
      <c r="I9" s="58">
        <v>0.50484741899999996</v>
      </c>
      <c r="J9" s="58">
        <f t="shared" si="0"/>
        <v>4.621185474999999</v>
      </c>
      <c r="K9" s="58">
        <f t="shared" si="1"/>
        <v>8.9317782124999976</v>
      </c>
      <c r="L9" s="15">
        <v>0</v>
      </c>
      <c r="M9" s="15">
        <v>10</v>
      </c>
      <c r="N9" s="15">
        <v>0</v>
      </c>
      <c r="O9" s="15">
        <v>3.06</v>
      </c>
      <c r="P9" s="15">
        <v>0</v>
      </c>
      <c r="Q9" s="15">
        <v>0</v>
      </c>
      <c r="R9" s="15">
        <v>0</v>
      </c>
      <c r="S9" s="15">
        <v>8</v>
      </c>
      <c r="T9" s="15">
        <v>30</v>
      </c>
      <c r="U9" s="15">
        <v>2</v>
      </c>
      <c r="V9" s="15">
        <v>4</v>
      </c>
      <c r="W9" s="15">
        <v>4</v>
      </c>
      <c r="X9" s="15">
        <v>2.33</v>
      </c>
      <c r="Y9" s="15">
        <v>4</v>
      </c>
      <c r="Z9" s="15">
        <v>18.329999999999998</v>
      </c>
      <c r="AA9" s="15">
        <v>30.22</v>
      </c>
      <c r="AB9" s="15">
        <v>0</v>
      </c>
      <c r="AC9" s="15">
        <v>13.67</v>
      </c>
      <c r="AD9" s="15">
        <v>7</v>
      </c>
      <c r="AE9" s="15">
        <v>0</v>
      </c>
      <c r="AF9" s="15">
        <v>0.33</v>
      </c>
      <c r="AG9" s="15">
        <v>181.94</v>
      </c>
      <c r="AH9" s="15">
        <f t="shared" si="2"/>
        <v>171.561185475</v>
      </c>
      <c r="AI9" s="15">
        <f t="shared" si="3"/>
        <v>175.8717782125</v>
      </c>
      <c r="AJ9" s="15">
        <f t="shared" si="4"/>
        <v>166.94</v>
      </c>
    </row>
    <row r="10" spans="1:36" ht="24" x14ac:dyDescent="0.2">
      <c r="A10" s="5">
        <v>9</v>
      </c>
      <c r="B10" s="5">
        <v>11</v>
      </c>
      <c r="C10" s="5">
        <v>13</v>
      </c>
      <c r="D10" s="5">
        <v>10</v>
      </c>
      <c r="E10" s="6" t="s">
        <v>85</v>
      </c>
      <c r="F10" s="6" t="s">
        <v>86</v>
      </c>
      <c r="G10" s="15">
        <v>30</v>
      </c>
      <c r="H10" s="15">
        <v>13.25</v>
      </c>
      <c r="I10" s="58">
        <v>0.28597100333770387</v>
      </c>
      <c r="J10" s="58">
        <f t="shared" si="0"/>
        <v>0.85971003337703855</v>
      </c>
      <c r="K10" s="58">
        <f t="shared" si="1"/>
        <v>2.1492750834425962</v>
      </c>
      <c r="L10" s="15">
        <v>0</v>
      </c>
      <c r="M10" s="15">
        <v>0</v>
      </c>
      <c r="N10" s="15">
        <v>0</v>
      </c>
      <c r="O10" s="15">
        <v>1.44</v>
      </c>
      <c r="P10" s="15">
        <v>0</v>
      </c>
      <c r="Q10" s="15">
        <v>0</v>
      </c>
      <c r="R10" s="15">
        <v>0</v>
      </c>
      <c r="S10" s="15">
        <v>10</v>
      </c>
      <c r="T10" s="15">
        <v>30</v>
      </c>
      <c r="U10" s="15">
        <v>2.67</v>
      </c>
      <c r="V10" s="15">
        <v>2</v>
      </c>
      <c r="W10" s="15">
        <v>3</v>
      </c>
      <c r="X10" s="15">
        <v>2</v>
      </c>
      <c r="Y10" s="15">
        <v>2.33</v>
      </c>
      <c r="Z10" s="15">
        <v>25</v>
      </c>
      <c r="AA10" s="15">
        <v>30.61</v>
      </c>
      <c r="AB10" s="15">
        <v>3.33</v>
      </c>
      <c r="AC10" s="15">
        <v>15</v>
      </c>
      <c r="AD10" s="15">
        <v>0.33</v>
      </c>
      <c r="AE10" s="15">
        <v>0</v>
      </c>
      <c r="AF10" s="15">
        <v>7.67</v>
      </c>
      <c r="AG10" s="15">
        <v>178.63</v>
      </c>
      <c r="AH10" s="15">
        <f t="shared" si="2"/>
        <v>166.23971003337707</v>
      </c>
      <c r="AI10" s="15">
        <f t="shared" si="3"/>
        <v>167.52927508344263</v>
      </c>
      <c r="AJ10" s="15">
        <f t="shared" si="4"/>
        <v>165.38000000000002</v>
      </c>
    </row>
    <row r="11" spans="1:36" ht="24" x14ac:dyDescent="0.2">
      <c r="A11" s="5">
        <v>10</v>
      </c>
      <c r="B11" s="5">
        <v>7</v>
      </c>
      <c r="C11" s="5">
        <v>8</v>
      </c>
      <c r="D11" s="5">
        <v>7</v>
      </c>
      <c r="E11" s="6" t="s">
        <v>35</v>
      </c>
      <c r="F11" s="6" t="s">
        <v>58</v>
      </c>
      <c r="G11" s="15">
        <v>30</v>
      </c>
      <c r="H11" s="15">
        <v>6</v>
      </c>
      <c r="I11" s="58">
        <v>0.586633768</v>
      </c>
      <c r="J11" s="58">
        <f t="shared" si="0"/>
        <v>6.6658441999999996</v>
      </c>
      <c r="K11" s="58">
        <f t="shared" si="1"/>
        <v>11.9987663</v>
      </c>
      <c r="L11" s="15">
        <v>0</v>
      </c>
      <c r="M11" s="15">
        <v>25</v>
      </c>
      <c r="N11" s="15">
        <v>0</v>
      </c>
      <c r="O11" s="15">
        <v>2.71</v>
      </c>
      <c r="P11" s="15">
        <v>0</v>
      </c>
      <c r="Q11" s="15">
        <v>0</v>
      </c>
      <c r="R11" s="15">
        <v>0</v>
      </c>
      <c r="S11" s="15">
        <v>10</v>
      </c>
      <c r="T11" s="15">
        <v>30</v>
      </c>
      <c r="U11" s="15">
        <v>4</v>
      </c>
      <c r="V11" s="15">
        <v>2</v>
      </c>
      <c r="W11" s="15">
        <v>5</v>
      </c>
      <c r="X11" s="15">
        <v>2</v>
      </c>
      <c r="Y11" s="15">
        <v>4</v>
      </c>
      <c r="Z11" s="15">
        <v>0</v>
      </c>
      <c r="AA11" s="15">
        <v>12</v>
      </c>
      <c r="AB11" s="15">
        <v>0.33</v>
      </c>
      <c r="AC11" s="15">
        <v>29</v>
      </c>
      <c r="AD11" s="15">
        <v>6</v>
      </c>
      <c r="AE11" s="15">
        <v>0</v>
      </c>
      <c r="AF11" s="15">
        <v>8.67</v>
      </c>
      <c r="AG11" s="15">
        <v>176.71</v>
      </c>
      <c r="AH11" s="15">
        <f t="shared" si="2"/>
        <v>177.37584420000002</v>
      </c>
      <c r="AI11" s="15">
        <f t="shared" si="3"/>
        <v>182.70876629999998</v>
      </c>
      <c r="AJ11" s="15">
        <f t="shared" si="4"/>
        <v>170.71</v>
      </c>
    </row>
    <row r="12" spans="1:36" ht="24" x14ac:dyDescent="0.2">
      <c r="A12" s="5">
        <v>11</v>
      </c>
      <c r="B12" s="5">
        <v>13</v>
      </c>
      <c r="C12" s="5">
        <v>11</v>
      </c>
      <c r="D12" s="5">
        <v>14</v>
      </c>
      <c r="E12" s="6" t="s">
        <v>12</v>
      </c>
      <c r="F12" s="6" t="s">
        <v>72</v>
      </c>
      <c r="G12" s="15">
        <v>24</v>
      </c>
      <c r="H12" s="15">
        <v>13.4</v>
      </c>
      <c r="I12" s="58">
        <v>0.57699999999999996</v>
      </c>
      <c r="J12" s="58">
        <f t="shared" si="0"/>
        <v>6.424999999999998</v>
      </c>
      <c r="K12" s="58">
        <f t="shared" si="1"/>
        <v>11.637499999999998</v>
      </c>
      <c r="L12" s="15">
        <v>0</v>
      </c>
      <c r="M12" s="15">
        <v>25</v>
      </c>
      <c r="N12" s="15">
        <v>0</v>
      </c>
      <c r="O12" s="15">
        <v>4.53</v>
      </c>
      <c r="P12" s="15">
        <v>0</v>
      </c>
      <c r="Q12" s="15">
        <v>0</v>
      </c>
      <c r="R12" s="15">
        <v>0</v>
      </c>
      <c r="S12" s="15">
        <v>10</v>
      </c>
      <c r="T12" s="15">
        <v>30</v>
      </c>
      <c r="U12" s="15">
        <v>4</v>
      </c>
      <c r="V12" s="15">
        <v>2</v>
      </c>
      <c r="W12" s="15">
        <v>3.33</v>
      </c>
      <c r="X12" s="15" t="s">
        <v>212</v>
      </c>
      <c r="Y12" s="15">
        <v>2</v>
      </c>
      <c r="Z12" s="15">
        <v>0</v>
      </c>
      <c r="AA12" s="15">
        <v>11</v>
      </c>
      <c r="AB12" s="15">
        <v>3.33</v>
      </c>
      <c r="AC12" s="15">
        <v>27.67</v>
      </c>
      <c r="AD12" s="15">
        <v>6.33</v>
      </c>
      <c r="AE12" s="15">
        <v>0</v>
      </c>
      <c r="AF12" s="15">
        <v>2</v>
      </c>
      <c r="AG12" s="15">
        <v>171.59</v>
      </c>
      <c r="AH12" s="15">
        <f t="shared" si="2"/>
        <v>161.61500000000001</v>
      </c>
      <c r="AI12" s="15">
        <f t="shared" si="3"/>
        <v>166.82750000000001</v>
      </c>
      <c r="AJ12" s="15">
        <f t="shared" si="4"/>
        <v>155.19000000000003</v>
      </c>
    </row>
    <row r="13" spans="1:36" ht="36" x14ac:dyDescent="0.2">
      <c r="A13" s="5">
        <v>12</v>
      </c>
      <c r="B13" s="5">
        <v>20</v>
      </c>
      <c r="C13" s="5">
        <v>25</v>
      </c>
      <c r="D13" s="5">
        <v>15</v>
      </c>
      <c r="E13" s="6" t="s">
        <v>16</v>
      </c>
      <c r="F13" s="6" t="s">
        <v>87</v>
      </c>
      <c r="G13" s="15">
        <v>27</v>
      </c>
      <c r="H13" s="15">
        <v>15</v>
      </c>
      <c r="I13" s="58">
        <v>0.17927022418544089</v>
      </c>
      <c r="J13" s="58">
        <f t="shared" si="0"/>
        <v>0</v>
      </c>
      <c r="K13" s="58">
        <f t="shared" si="1"/>
        <v>0</v>
      </c>
      <c r="L13" s="15">
        <v>0</v>
      </c>
      <c r="M13" s="15">
        <v>25</v>
      </c>
      <c r="N13" s="15">
        <v>0</v>
      </c>
      <c r="O13" s="15">
        <v>2.14</v>
      </c>
      <c r="P13" s="15">
        <v>0</v>
      </c>
      <c r="Q13" s="15">
        <v>0</v>
      </c>
      <c r="R13" s="15">
        <v>0</v>
      </c>
      <c r="S13" s="15">
        <v>10</v>
      </c>
      <c r="T13" s="15">
        <v>30</v>
      </c>
      <c r="U13" s="15">
        <v>2</v>
      </c>
      <c r="V13" s="15">
        <v>1</v>
      </c>
      <c r="W13" s="15">
        <v>1</v>
      </c>
      <c r="X13" s="15">
        <v>1.33</v>
      </c>
      <c r="Y13" s="15">
        <v>2</v>
      </c>
      <c r="Z13" s="15">
        <v>0</v>
      </c>
      <c r="AA13" s="15">
        <v>12</v>
      </c>
      <c r="AB13" s="15">
        <v>3.67</v>
      </c>
      <c r="AC13" s="15">
        <v>28</v>
      </c>
      <c r="AD13" s="15">
        <v>4.67</v>
      </c>
      <c r="AE13" s="15">
        <v>0</v>
      </c>
      <c r="AF13" s="15">
        <v>6.67</v>
      </c>
      <c r="AG13" s="15">
        <v>171.47</v>
      </c>
      <c r="AH13" s="15">
        <f t="shared" si="2"/>
        <v>156.47999999999996</v>
      </c>
      <c r="AI13" s="15">
        <f t="shared" si="3"/>
        <v>156.47999999999996</v>
      </c>
      <c r="AJ13" s="15">
        <f t="shared" si="4"/>
        <v>156.47999999999996</v>
      </c>
    </row>
    <row r="14" spans="1:36" ht="24" x14ac:dyDescent="0.2">
      <c r="A14" s="5">
        <v>13</v>
      </c>
      <c r="B14" s="5">
        <v>9</v>
      </c>
      <c r="C14" s="5">
        <v>5</v>
      </c>
      <c r="D14" s="5">
        <v>16</v>
      </c>
      <c r="E14" s="6" t="s">
        <v>45</v>
      </c>
      <c r="F14" s="6" t="s">
        <v>46</v>
      </c>
      <c r="G14" s="15">
        <v>30</v>
      </c>
      <c r="H14" s="15">
        <v>15</v>
      </c>
      <c r="I14" s="58">
        <v>0.79630000000000001</v>
      </c>
      <c r="J14" s="58">
        <f t="shared" si="0"/>
        <v>14.361250000000002</v>
      </c>
      <c r="K14" s="58">
        <f t="shared" si="1"/>
        <v>29.676250000000003</v>
      </c>
      <c r="L14" s="15">
        <v>0</v>
      </c>
      <c r="M14" s="15">
        <v>20</v>
      </c>
      <c r="N14" s="15">
        <v>0</v>
      </c>
      <c r="O14" s="15">
        <v>4.26</v>
      </c>
      <c r="P14" s="15">
        <v>0</v>
      </c>
      <c r="Q14" s="15">
        <v>0</v>
      </c>
      <c r="R14" s="15">
        <v>0</v>
      </c>
      <c r="S14" s="15">
        <v>5</v>
      </c>
      <c r="T14" s="15">
        <v>30</v>
      </c>
      <c r="U14" s="15">
        <v>2</v>
      </c>
      <c r="V14" s="15">
        <v>2</v>
      </c>
      <c r="W14" s="15">
        <v>3</v>
      </c>
      <c r="X14" s="15">
        <v>2</v>
      </c>
      <c r="Y14" s="15">
        <v>2</v>
      </c>
      <c r="Z14" s="15">
        <v>0</v>
      </c>
      <c r="AA14" s="15">
        <v>15</v>
      </c>
      <c r="AB14" s="15">
        <v>2</v>
      </c>
      <c r="AC14" s="15">
        <v>16.329999999999998</v>
      </c>
      <c r="AD14" s="15">
        <v>12.67</v>
      </c>
      <c r="AE14" s="15">
        <v>0</v>
      </c>
      <c r="AF14" s="15">
        <v>10</v>
      </c>
      <c r="AG14" s="15">
        <v>171.26</v>
      </c>
      <c r="AH14" s="15">
        <f t="shared" si="2"/>
        <v>170.62125</v>
      </c>
      <c r="AI14" s="15">
        <f t="shared" si="3"/>
        <v>185.93625</v>
      </c>
      <c r="AJ14" s="15">
        <f t="shared" si="4"/>
        <v>156.25999999999996</v>
      </c>
    </row>
    <row r="15" spans="1:36" ht="24" x14ac:dyDescent="0.2">
      <c r="A15" s="5">
        <v>14</v>
      </c>
      <c r="B15" s="5">
        <v>15</v>
      </c>
      <c r="C15" s="5">
        <v>14</v>
      </c>
      <c r="D15" s="5">
        <v>18</v>
      </c>
      <c r="E15" s="6" t="s">
        <v>12</v>
      </c>
      <c r="F15" s="6" t="s">
        <v>21</v>
      </c>
      <c r="G15" s="15">
        <v>21</v>
      </c>
      <c r="H15" s="15">
        <v>12.6</v>
      </c>
      <c r="I15" s="58">
        <v>0.57699999999999996</v>
      </c>
      <c r="J15" s="58">
        <f t="shared" si="0"/>
        <v>6.424999999999998</v>
      </c>
      <c r="K15" s="58">
        <f t="shared" si="1"/>
        <v>11.637499999999998</v>
      </c>
      <c r="L15" s="15">
        <v>0</v>
      </c>
      <c r="M15" s="15">
        <v>25</v>
      </c>
      <c r="N15" s="15">
        <v>0</v>
      </c>
      <c r="O15" s="15">
        <v>4.6100000000000003</v>
      </c>
      <c r="P15" s="15">
        <v>0</v>
      </c>
      <c r="Q15" s="15">
        <v>0</v>
      </c>
      <c r="R15" s="15">
        <v>0</v>
      </c>
      <c r="S15" s="15">
        <v>10</v>
      </c>
      <c r="T15" s="15">
        <v>30</v>
      </c>
      <c r="U15" s="15">
        <v>4</v>
      </c>
      <c r="V15" s="15">
        <v>2.33</v>
      </c>
      <c r="W15" s="15">
        <v>2.67</v>
      </c>
      <c r="X15" s="15">
        <v>3</v>
      </c>
      <c r="Y15" s="15">
        <v>2.67</v>
      </c>
      <c r="Z15" s="15">
        <v>0</v>
      </c>
      <c r="AA15" s="15">
        <v>9.5399999999999991</v>
      </c>
      <c r="AB15" s="15">
        <v>2</v>
      </c>
      <c r="AC15" s="15">
        <v>27.67</v>
      </c>
      <c r="AD15" s="15">
        <v>4.67</v>
      </c>
      <c r="AE15" s="15">
        <v>0</v>
      </c>
      <c r="AF15" s="15">
        <v>6.67</v>
      </c>
      <c r="AG15" s="15">
        <v>168.41</v>
      </c>
      <c r="AH15" s="15">
        <f t="shared" si="2"/>
        <v>162.255</v>
      </c>
      <c r="AI15" s="15">
        <f t="shared" si="3"/>
        <v>167.46749999999997</v>
      </c>
      <c r="AJ15" s="15">
        <f t="shared" si="4"/>
        <v>155.82999999999998</v>
      </c>
    </row>
    <row r="16" spans="1:36" ht="24" x14ac:dyDescent="0.2">
      <c r="A16" s="5">
        <v>15</v>
      </c>
      <c r="B16" s="5">
        <v>12</v>
      </c>
      <c r="C16" s="5">
        <v>12</v>
      </c>
      <c r="D16" s="5">
        <v>13</v>
      </c>
      <c r="E16" s="6" t="s">
        <v>18</v>
      </c>
      <c r="F16" s="6" t="s">
        <v>42</v>
      </c>
      <c r="G16" s="15">
        <v>24</v>
      </c>
      <c r="H16" s="15">
        <v>8.6</v>
      </c>
      <c r="I16" s="58">
        <v>0.53073376800000005</v>
      </c>
      <c r="J16" s="58">
        <f t="shared" si="0"/>
        <v>5.2683442000000005</v>
      </c>
      <c r="K16" s="58">
        <f t="shared" si="1"/>
        <v>9.9025163000000003</v>
      </c>
      <c r="L16" s="15">
        <v>0</v>
      </c>
      <c r="M16" s="15">
        <v>0</v>
      </c>
      <c r="N16" s="15">
        <v>0</v>
      </c>
      <c r="O16" s="15">
        <v>2.76</v>
      </c>
      <c r="P16" s="15">
        <v>0</v>
      </c>
      <c r="Q16" s="15">
        <v>0</v>
      </c>
      <c r="R16" s="15">
        <v>0</v>
      </c>
      <c r="S16" s="15">
        <v>8</v>
      </c>
      <c r="T16" s="15">
        <v>25</v>
      </c>
      <c r="U16" s="15">
        <v>1</v>
      </c>
      <c r="V16" s="15">
        <v>4</v>
      </c>
      <c r="W16" s="15">
        <v>4.67</v>
      </c>
      <c r="X16" s="15">
        <v>4.33</v>
      </c>
      <c r="Y16" s="15">
        <v>3</v>
      </c>
      <c r="Z16" s="15">
        <v>0</v>
      </c>
      <c r="AA16" s="15">
        <v>50</v>
      </c>
      <c r="AB16" s="15">
        <v>0</v>
      </c>
      <c r="AC16" s="15">
        <v>12</v>
      </c>
      <c r="AD16" s="15">
        <v>0</v>
      </c>
      <c r="AE16" s="15">
        <v>0</v>
      </c>
      <c r="AF16" s="15">
        <v>21</v>
      </c>
      <c r="AG16" s="15">
        <v>168.36</v>
      </c>
      <c r="AH16" s="15">
        <f t="shared" si="2"/>
        <v>165.02834419999999</v>
      </c>
      <c r="AI16" s="15">
        <f t="shared" si="3"/>
        <v>169.66251629999999</v>
      </c>
      <c r="AJ16" s="15">
        <f t="shared" si="4"/>
        <v>159.76</v>
      </c>
    </row>
    <row r="17" spans="1:36" ht="24" x14ac:dyDescent="0.2">
      <c r="A17" s="5">
        <v>16</v>
      </c>
      <c r="B17" s="5">
        <v>24</v>
      </c>
      <c r="C17" s="5">
        <v>23</v>
      </c>
      <c r="D17" s="5">
        <v>22</v>
      </c>
      <c r="E17" s="6" t="s">
        <v>89</v>
      </c>
      <c r="F17" s="6" t="s">
        <v>90</v>
      </c>
      <c r="G17" s="15">
        <v>30</v>
      </c>
      <c r="H17" s="15">
        <v>15</v>
      </c>
      <c r="I17" s="58">
        <v>0.46</v>
      </c>
      <c r="J17" s="58">
        <f t="shared" si="0"/>
        <v>3.5</v>
      </c>
      <c r="K17" s="58">
        <f t="shared" si="1"/>
        <v>7.25</v>
      </c>
      <c r="L17" s="15">
        <v>0</v>
      </c>
      <c r="M17" s="15">
        <v>25</v>
      </c>
      <c r="N17" s="15">
        <v>0</v>
      </c>
      <c r="O17" s="15">
        <v>1.26</v>
      </c>
      <c r="P17" s="15">
        <v>0</v>
      </c>
      <c r="Q17" s="15">
        <v>0</v>
      </c>
      <c r="R17" s="15">
        <v>0</v>
      </c>
      <c r="S17" s="15">
        <v>10</v>
      </c>
      <c r="T17" s="15">
        <v>25</v>
      </c>
      <c r="U17" s="15">
        <v>2</v>
      </c>
      <c r="V17" s="15">
        <v>0.67</v>
      </c>
      <c r="W17" s="15">
        <v>3</v>
      </c>
      <c r="X17" s="15">
        <v>2</v>
      </c>
      <c r="Y17" s="15">
        <v>2.67</v>
      </c>
      <c r="Z17" s="15">
        <v>0</v>
      </c>
      <c r="AA17" s="15">
        <v>20.309999999999999</v>
      </c>
      <c r="AB17" s="15">
        <v>1.67</v>
      </c>
      <c r="AC17" s="15">
        <v>27</v>
      </c>
      <c r="AD17" s="15">
        <v>0</v>
      </c>
      <c r="AE17" s="15">
        <v>0</v>
      </c>
      <c r="AF17" s="15">
        <v>0</v>
      </c>
      <c r="AG17" s="15">
        <v>165.58</v>
      </c>
      <c r="AH17" s="15">
        <f t="shared" si="2"/>
        <v>154.07999999999998</v>
      </c>
      <c r="AI17" s="15">
        <f t="shared" si="3"/>
        <v>157.82999999999998</v>
      </c>
      <c r="AJ17" s="15">
        <f t="shared" si="4"/>
        <v>150.57999999999998</v>
      </c>
    </row>
    <row r="18" spans="1:36" ht="24" x14ac:dyDescent="0.2">
      <c r="A18" s="5">
        <v>17</v>
      </c>
      <c r="B18" s="5">
        <v>19</v>
      </c>
      <c r="C18" s="5">
        <v>20</v>
      </c>
      <c r="D18" s="5">
        <v>23</v>
      </c>
      <c r="E18" s="6" t="s">
        <v>13</v>
      </c>
      <c r="F18" s="6" t="s">
        <v>49</v>
      </c>
      <c r="G18" s="15">
        <v>27</v>
      </c>
      <c r="H18" s="15">
        <v>15</v>
      </c>
      <c r="I18" s="58">
        <v>0.59771390611174002</v>
      </c>
      <c r="J18" s="58">
        <f t="shared" si="0"/>
        <v>6.9428476527934997</v>
      </c>
      <c r="K18" s="58">
        <f t="shared" si="1"/>
        <v>12.41427147919025</v>
      </c>
      <c r="L18" s="15">
        <v>0</v>
      </c>
      <c r="M18" s="15">
        <v>10</v>
      </c>
      <c r="N18" s="15">
        <v>0</v>
      </c>
      <c r="O18" s="15">
        <v>2.17</v>
      </c>
      <c r="P18" s="15">
        <v>0</v>
      </c>
      <c r="Q18" s="15">
        <v>0</v>
      </c>
      <c r="R18" s="15">
        <v>0</v>
      </c>
      <c r="S18" s="15">
        <v>8</v>
      </c>
      <c r="T18" s="15">
        <v>30</v>
      </c>
      <c r="U18" s="15">
        <v>3.67</v>
      </c>
      <c r="V18" s="15">
        <v>1</v>
      </c>
      <c r="W18" s="15">
        <v>3.33</v>
      </c>
      <c r="X18" s="15">
        <v>2.33</v>
      </c>
      <c r="Y18" s="15">
        <v>3</v>
      </c>
      <c r="Z18" s="15">
        <v>0</v>
      </c>
      <c r="AA18" s="15">
        <v>28</v>
      </c>
      <c r="AB18" s="15">
        <v>2.67</v>
      </c>
      <c r="AC18" s="15">
        <v>15.33</v>
      </c>
      <c r="AD18" s="15">
        <v>4</v>
      </c>
      <c r="AE18" s="15">
        <v>0</v>
      </c>
      <c r="AF18" s="15">
        <v>9.33</v>
      </c>
      <c r="AG18" s="15">
        <v>164.84</v>
      </c>
      <c r="AH18" s="15">
        <f t="shared" si="2"/>
        <v>156.77284765279353</v>
      </c>
      <c r="AI18" s="15">
        <f t="shared" si="3"/>
        <v>162.24427147919025</v>
      </c>
      <c r="AJ18" s="15">
        <f t="shared" si="4"/>
        <v>149.83000000000001</v>
      </c>
    </row>
    <row r="19" spans="1:36" ht="24" x14ac:dyDescent="0.2">
      <c r="A19" s="5">
        <v>18</v>
      </c>
      <c r="B19" s="5">
        <v>16</v>
      </c>
      <c r="C19" s="5">
        <v>21</v>
      </c>
      <c r="D19" s="5">
        <v>12</v>
      </c>
      <c r="E19" s="6" t="s">
        <v>70</v>
      </c>
      <c r="F19" s="6" t="s">
        <v>71</v>
      </c>
      <c r="G19" s="15">
        <v>30</v>
      </c>
      <c r="H19" s="15">
        <v>3</v>
      </c>
      <c r="I19" s="58">
        <v>0.15174699999999999</v>
      </c>
      <c r="J19" s="58">
        <f t="shared" si="0"/>
        <v>0</v>
      </c>
      <c r="K19" s="58">
        <f t="shared" si="1"/>
        <v>0</v>
      </c>
      <c r="L19" s="15">
        <v>0</v>
      </c>
      <c r="M19" s="15">
        <v>20</v>
      </c>
      <c r="N19" s="15">
        <v>0</v>
      </c>
      <c r="O19" s="15">
        <v>2.2000000000000002</v>
      </c>
      <c r="P19" s="15">
        <v>0</v>
      </c>
      <c r="Q19" s="15">
        <v>0</v>
      </c>
      <c r="R19" s="15">
        <v>0</v>
      </c>
      <c r="S19" s="15">
        <v>10</v>
      </c>
      <c r="T19" s="15">
        <v>30</v>
      </c>
      <c r="U19" s="15">
        <v>2</v>
      </c>
      <c r="V19" s="15">
        <v>3.33</v>
      </c>
      <c r="W19" s="15">
        <v>3.33</v>
      </c>
      <c r="X19" s="15">
        <v>3.67</v>
      </c>
      <c r="Y19" s="15">
        <v>1.67</v>
      </c>
      <c r="Z19" s="15">
        <v>0</v>
      </c>
      <c r="AA19" s="15">
        <v>19.260000000000002</v>
      </c>
      <c r="AB19" s="15">
        <v>1</v>
      </c>
      <c r="AC19" s="15">
        <v>18</v>
      </c>
      <c r="AD19" s="15">
        <v>8.67</v>
      </c>
      <c r="AE19" s="15">
        <v>0</v>
      </c>
      <c r="AF19" s="15">
        <v>8.33</v>
      </c>
      <c r="AG19" s="15">
        <v>164.46</v>
      </c>
      <c r="AH19" s="15">
        <f t="shared" si="2"/>
        <v>161.46</v>
      </c>
      <c r="AI19" s="15">
        <f t="shared" si="3"/>
        <v>161.46</v>
      </c>
      <c r="AJ19" s="15">
        <f t="shared" si="4"/>
        <v>161.46</v>
      </c>
    </row>
    <row r="20" spans="1:36" ht="24" x14ac:dyDescent="0.2">
      <c r="A20" s="5">
        <v>19</v>
      </c>
      <c r="B20" s="5">
        <v>14</v>
      </c>
      <c r="C20" s="5">
        <v>18</v>
      </c>
      <c r="D20" s="5">
        <v>11</v>
      </c>
      <c r="E20" s="6" t="s">
        <v>15</v>
      </c>
      <c r="F20" s="6" t="s">
        <v>47</v>
      </c>
      <c r="G20" s="15">
        <v>27</v>
      </c>
      <c r="H20" s="15">
        <v>0.2</v>
      </c>
      <c r="I20" s="58">
        <v>0.08</v>
      </c>
      <c r="J20" s="58">
        <f t="shared" si="0"/>
        <v>0</v>
      </c>
      <c r="K20" s="58">
        <f t="shared" si="1"/>
        <v>0</v>
      </c>
      <c r="L20" s="15">
        <v>0</v>
      </c>
      <c r="M20" s="15">
        <v>25</v>
      </c>
      <c r="N20" s="15">
        <v>0</v>
      </c>
      <c r="O20" s="15">
        <v>2.1800000000000002</v>
      </c>
      <c r="P20" s="15">
        <v>0</v>
      </c>
      <c r="Q20" s="15">
        <v>0</v>
      </c>
      <c r="R20" s="15">
        <v>0</v>
      </c>
      <c r="S20" s="15">
        <v>10</v>
      </c>
      <c r="T20" s="15">
        <v>30</v>
      </c>
      <c r="U20" s="15">
        <v>3.67</v>
      </c>
      <c r="V20" s="15">
        <v>2</v>
      </c>
      <c r="W20" s="15">
        <v>2.33</v>
      </c>
      <c r="X20" s="15">
        <v>3.67</v>
      </c>
      <c r="Y20" s="15">
        <v>2</v>
      </c>
      <c r="Z20" s="15">
        <v>6.67</v>
      </c>
      <c r="AA20" s="15">
        <v>9.61</v>
      </c>
      <c r="AB20" s="15">
        <v>0</v>
      </c>
      <c r="AC20" s="15">
        <v>28</v>
      </c>
      <c r="AD20" s="15">
        <v>4.33</v>
      </c>
      <c r="AE20" s="15">
        <v>0</v>
      </c>
      <c r="AF20" s="15">
        <v>7.67</v>
      </c>
      <c r="AG20" s="15">
        <v>164.33</v>
      </c>
      <c r="AH20" s="15">
        <f t="shared" si="2"/>
        <v>164.13</v>
      </c>
      <c r="AI20" s="15">
        <f t="shared" si="3"/>
        <v>164.13</v>
      </c>
      <c r="AJ20" s="15">
        <f t="shared" si="4"/>
        <v>164.13</v>
      </c>
    </row>
    <row r="21" spans="1:36" ht="24" x14ac:dyDescent="0.2">
      <c r="A21" s="5">
        <v>20</v>
      </c>
      <c r="B21" s="5">
        <v>18</v>
      </c>
      <c r="C21" s="5">
        <v>16</v>
      </c>
      <c r="D21" s="5">
        <v>24</v>
      </c>
      <c r="E21" s="6" t="s">
        <v>19</v>
      </c>
      <c r="F21" s="6" t="s">
        <v>166</v>
      </c>
      <c r="G21" s="15">
        <v>24</v>
      </c>
      <c r="H21" s="15">
        <v>15</v>
      </c>
      <c r="I21" s="58">
        <v>0.63856500000000005</v>
      </c>
      <c r="J21" s="58">
        <f t="shared" si="0"/>
        <v>8.4461875000000024</v>
      </c>
      <c r="K21" s="58">
        <f t="shared" si="1"/>
        <v>15.874437500000006</v>
      </c>
      <c r="L21" s="15">
        <v>0</v>
      </c>
      <c r="M21" s="15">
        <v>25</v>
      </c>
      <c r="N21" s="15">
        <v>0</v>
      </c>
      <c r="O21" s="15">
        <v>1.19</v>
      </c>
      <c r="P21" s="15">
        <v>0</v>
      </c>
      <c r="Q21" s="15">
        <v>0</v>
      </c>
      <c r="R21" s="15">
        <v>0</v>
      </c>
      <c r="S21" s="15">
        <v>8</v>
      </c>
      <c r="T21" s="15">
        <v>25</v>
      </c>
      <c r="U21" s="15">
        <v>2.67</v>
      </c>
      <c r="V21" s="15">
        <v>2</v>
      </c>
      <c r="W21" s="15">
        <v>2.67</v>
      </c>
      <c r="X21" s="15">
        <v>1.67</v>
      </c>
      <c r="Y21" s="15">
        <v>2.67</v>
      </c>
      <c r="Z21" s="15">
        <v>0</v>
      </c>
      <c r="AA21" s="15">
        <v>18</v>
      </c>
      <c r="AB21" s="15">
        <v>3</v>
      </c>
      <c r="AC21" s="15">
        <v>29.33</v>
      </c>
      <c r="AD21" s="15">
        <v>3.33</v>
      </c>
      <c r="AE21" s="15">
        <v>0</v>
      </c>
      <c r="AF21" s="15">
        <v>0.67</v>
      </c>
      <c r="AG21" s="15">
        <v>164.19</v>
      </c>
      <c r="AH21" s="15">
        <f t="shared" si="2"/>
        <v>157.6461875</v>
      </c>
      <c r="AI21" s="15">
        <f t="shared" si="3"/>
        <v>165.07443749999999</v>
      </c>
      <c r="AJ21" s="15">
        <f t="shared" si="4"/>
        <v>149.19999999999999</v>
      </c>
    </row>
    <row r="22" spans="1:36" ht="24" x14ac:dyDescent="0.2">
      <c r="A22" s="5">
        <v>21</v>
      </c>
      <c r="B22" s="5">
        <v>17</v>
      </c>
      <c r="C22" s="5">
        <v>19</v>
      </c>
      <c r="D22" s="5">
        <v>21</v>
      </c>
      <c r="E22" s="6" t="s">
        <v>27</v>
      </c>
      <c r="F22" s="6" t="s">
        <v>91</v>
      </c>
      <c r="G22" s="15">
        <v>27</v>
      </c>
      <c r="H22" s="15">
        <v>12.6</v>
      </c>
      <c r="I22" s="58">
        <v>0.58579199999999998</v>
      </c>
      <c r="J22" s="58">
        <f t="shared" si="0"/>
        <v>6.6447999999999992</v>
      </c>
      <c r="K22" s="58">
        <f t="shared" si="1"/>
        <v>11.967199999999998</v>
      </c>
      <c r="L22" s="15">
        <v>0</v>
      </c>
      <c r="M22" s="15">
        <v>0</v>
      </c>
      <c r="N22" s="15">
        <v>0</v>
      </c>
      <c r="O22" s="15">
        <v>1.51</v>
      </c>
      <c r="P22" s="15">
        <v>0</v>
      </c>
      <c r="Q22" s="15">
        <v>0</v>
      </c>
      <c r="R22" s="15">
        <v>0</v>
      </c>
      <c r="S22" s="15">
        <v>0</v>
      </c>
      <c r="T22" s="15">
        <v>30</v>
      </c>
      <c r="U22" s="15">
        <v>3.67</v>
      </c>
      <c r="V22" s="15">
        <v>2</v>
      </c>
      <c r="W22" s="15">
        <v>3</v>
      </c>
      <c r="X22" s="15">
        <v>3.67</v>
      </c>
      <c r="Y22" s="15">
        <v>1.67</v>
      </c>
      <c r="Z22" s="15">
        <v>0</v>
      </c>
      <c r="AA22" s="15">
        <v>47</v>
      </c>
      <c r="AB22" s="15">
        <v>5</v>
      </c>
      <c r="AC22" s="15">
        <v>15.33</v>
      </c>
      <c r="AD22" s="15">
        <v>7</v>
      </c>
      <c r="AE22" s="15">
        <v>0</v>
      </c>
      <c r="AF22" s="15">
        <v>4.33</v>
      </c>
      <c r="AG22" s="15">
        <v>163.78</v>
      </c>
      <c r="AH22" s="15">
        <f t="shared" si="2"/>
        <v>157.82480000000004</v>
      </c>
      <c r="AI22" s="15">
        <f t="shared" si="3"/>
        <v>163.14720000000003</v>
      </c>
      <c r="AJ22" s="15">
        <f t="shared" si="4"/>
        <v>151.18000000000004</v>
      </c>
    </row>
    <row r="23" spans="1:36" ht="24" x14ac:dyDescent="0.2">
      <c r="A23" s="5">
        <v>22</v>
      </c>
      <c r="B23" s="5">
        <v>21</v>
      </c>
      <c r="C23" s="5">
        <v>27</v>
      </c>
      <c r="D23" s="5">
        <v>17</v>
      </c>
      <c r="E23" s="6" t="s">
        <v>69</v>
      </c>
      <c r="F23" s="6" t="s">
        <v>121</v>
      </c>
      <c r="G23" s="15">
        <v>21</v>
      </c>
      <c r="H23" s="15">
        <v>7</v>
      </c>
      <c r="I23" s="58"/>
      <c r="J23" s="58">
        <f t="shared" si="0"/>
        <v>0</v>
      </c>
      <c r="K23" s="58">
        <f t="shared" si="1"/>
        <v>0</v>
      </c>
      <c r="L23" s="15">
        <v>0</v>
      </c>
      <c r="M23" s="15">
        <v>25</v>
      </c>
      <c r="N23" s="15">
        <v>0</v>
      </c>
      <c r="O23" s="15">
        <v>0.92</v>
      </c>
      <c r="P23" s="15">
        <v>0</v>
      </c>
      <c r="Q23" s="15">
        <v>0</v>
      </c>
      <c r="R23" s="15">
        <v>0</v>
      </c>
      <c r="S23" s="15">
        <v>10</v>
      </c>
      <c r="T23" s="15">
        <v>30</v>
      </c>
      <c r="U23" s="15">
        <v>2</v>
      </c>
      <c r="V23" s="15">
        <v>1.33</v>
      </c>
      <c r="W23" s="15">
        <v>1.67</v>
      </c>
      <c r="X23" s="15">
        <v>0.67</v>
      </c>
      <c r="Y23" s="15">
        <v>0.67</v>
      </c>
      <c r="Z23" s="15">
        <v>0</v>
      </c>
      <c r="AA23" s="15">
        <v>16.260000000000002</v>
      </c>
      <c r="AB23" s="15">
        <v>4.33</v>
      </c>
      <c r="AC23" s="15">
        <v>27.33</v>
      </c>
      <c r="AD23" s="15">
        <v>4</v>
      </c>
      <c r="AE23" s="15">
        <v>0</v>
      </c>
      <c r="AF23" s="15">
        <v>11</v>
      </c>
      <c r="AG23" s="15">
        <v>163.18</v>
      </c>
      <c r="AH23" s="15">
        <f t="shared" si="2"/>
        <v>156.18</v>
      </c>
      <c r="AI23" s="15">
        <f t="shared" si="3"/>
        <v>156.18</v>
      </c>
      <c r="AJ23" s="15">
        <f t="shared" si="4"/>
        <v>156.18</v>
      </c>
    </row>
    <row r="24" spans="1:36" ht="24" x14ac:dyDescent="0.2">
      <c r="A24" s="5">
        <v>23</v>
      </c>
      <c r="B24" s="5">
        <v>22</v>
      </c>
      <c r="C24" s="5">
        <v>29</v>
      </c>
      <c r="D24" s="5">
        <v>19</v>
      </c>
      <c r="E24" s="6" t="s">
        <v>20</v>
      </c>
      <c r="F24" s="6" t="s">
        <v>94</v>
      </c>
      <c r="G24" s="15">
        <v>27</v>
      </c>
      <c r="H24" s="15">
        <v>6.6</v>
      </c>
      <c r="I24" s="58">
        <v>8.5999999999999993E-2</v>
      </c>
      <c r="J24" s="58">
        <f t="shared" si="0"/>
        <v>0</v>
      </c>
      <c r="K24" s="58">
        <f t="shared" si="1"/>
        <v>0</v>
      </c>
      <c r="L24" s="15">
        <v>0</v>
      </c>
      <c r="M24" s="15">
        <v>25</v>
      </c>
      <c r="N24" s="15">
        <v>0</v>
      </c>
      <c r="O24" s="15">
        <v>2.62</v>
      </c>
      <c r="P24" s="15">
        <v>0</v>
      </c>
      <c r="Q24" s="15">
        <v>0</v>
      </c>
      <c r="R24" s="15">
        <v>0</v>
      </c>
      <c r="S24" s="15">
        <v>0</v>
      </c>
      <c r="T24" s="15">
        <v>30</v>
      </c>
      <c r="U24" s="15">
        <v>4</v>
      </c>
      <c r="V24" s="15">
        <v>2</v>
      </c>
      <c r="W24" s="15">
        <v>2</v>
      </c>
      <c r="X24" s="15">
        <v>2</v>
      </c>
      <c r="Y24" s="15">
        <v>4</v>
      </c>
      <c r="Z24" s="15">
        <v>0</v>
      </c>
      <c r="AA24" s="15">
        <v>15.5</v>
      </c>
      <c r="AB24" s="15">
        <v>0.33</v>
      </c>
      <c r="AC24" s="15">
        <v>27.33</v>
      </c>
      <c r="AD24" s="15">
        <v>13.67</v>
      </c>
      <c r="AE24" s="15">
        <v>0</v>
      </c>
      <c r="AF24" s="15">
        <v>0</v>
      </c>
      <c r="AG24" s="15">
        <v>162.06</v>
      </c>
      <c r="AH24" s="15">
        <f t="shared" si="2"/>
        <v>155.44999999999999</v>
      </c>
      <c r="AI24" s="15">
        <f t="shared" si="3"/>
        <v>155.44999999999999</v>
      </c>
      <c r="AJ24" s="15">
        <f t="shared" si="4"/>
        <v>155.44999999999999</v>
      </c>
    </row>
    <row r="25" spans="1:36" ht="24" x14ac:dyDescent="0.2">
      <c r="A25" s="5">
        <v>24</v>
      </c>
      <c r="B25" s="5">
        <v>28</v>
      </c>
      <c r="C25" s="5">
        <v>28</v>
      </c>
      <c r="D25" s="5">
        <v>25</v>
      </c>
      <c r="E25" s="6" t="s">
        <v>12</v>
      </c>
      <c r="F25" s="6" t="s">
        <v>122</v>
      </c>
      <c r="G25" s="15">
        <v>15</v>
      </c>
      <c r="H25" s="15">
        <v>15</v>
      </c>
      <c r="I25" s="58">
        <v>0.501</v>
      </c>
      <c r="J25" s="58">
        <f t="shared" si="0"/>
        <v>4.5249999999999995</v>
      </c>
      <c r="K25" s="58">
        <f t="shared" si="1"/>
        <v>8.7874999999999996</v>
      </c>
      <c r="L25" s="15">
        <v>0</v>
      </c>
      <c r="M25" s="15">
        <v>25</v>
      </c>
      <c r="N25" s="15">
        <v>2</v>
      </c>
      <c r="O25" s="15">
        <v>4.59</v>
      </c>
      <c r="P25" s="15">
        <v>0</v>
      </c>
      <c r="Q25" s="15">
        <v>0</v>
      </c>
      <c r="R25" s="15">
        <v>0</v>
      </c>
      <c r="S25" s="15">
        <v>10</v>
      </c>
      <c r="T25" s="15">
        <v>25</v>
      </c>
      <c r="U25" s="15">
        <v>4.67</v>
      </c>
      <c r="V25" s="15">
        <v>2</v>
      </c>
      <c r="W25" s="15">
        <v>4.67</v>
      </c>
      <c r="X25" s="15">
        <v>5</v>
      </c>
      <c r="Y25" s="15">
        <v>3.33</v>
      </c>
      <c r="Z25" s="15">
        <v>0</v>
      </c>
      <c r="AA25" s="15">
        <v>13.82</v>
      </c>
      <c r="AB25" s="15">
        <v>2.33</v>
      </c>
      <c r="AC25" s="15">
        <v>27</v>
      </c>
      <c r="AD25" s="15">
        <v>1.33</v>
      </c>
      <c r="AE25" s="15">
        <v>0</v>
      </c>
      <c r="AF25" s="15">
        <v>1</v>
      </c>
      <c r="AG25" s="15">
        <v>161.75</v>
      </c>
      <c r="AH25" s="15">
        <f t="shared" si="2"/>
        <v>151.26500000000001</v>
      </c>
      <c r="AI25" s="15">
        <f t="shared" si="3"/>
        <v>155.5275</v>
      </c>
      <c r="AJ25" s="15">
        <f t="shared" si="4"/>
        <v>146.74000000000004</v>
      </c>
    </row>
    <row r="26" spans="1:36" ht="24" x14ac:dyDescent="0.2">
      <c r="A26" s="5">
        <v>25</v>
      </c>
      <c r="B26" s="5">
        <v>27</v>
      </c>
      <c r="C26" s="5">
        <v>26</v>
      </c>
      <c r="D26" s="5">
        <v>26</v>
      </c>
      <c r="E26" s="6" t="s">
        <v>69</v>
      </c>
      <c r="F26" s="6" t="s">
        <v>101</v>
      </c>
      <c r="G26" s="15">
        <v>30</v>
      </c>
      <c r="H26" s="15">
        <v>15</v>
      </c>
      <c r="I26" s="58">
        <v>0.52477605096688329</v>
      </c>
      <c r="J26" s="58">
        <f t="shared" si="0"/>
        <v>5.1194012741720822</v>
      </c>
      <c r="K26" s="58">
        <f t="shared" si="1"/>
        <v>9.6791019112581225</v>
      </c>
      <c r="L26" s="15">
        <v>0</v>
      </c>
      <c r="M26" s="15">
        <v>25</v>
      </c>
      <c r="N26" s="15">
        <v>0</v>
      </c>
      <c r="O26" s="15">
        <v>0.92</v>
      </c>
      <c r="P26" s="15">
        <v>0</v>
      </c>
      <c r="Q26" s="15">
        <v>0</v>
      </c>
      <c r="R26" s="15">
        <v>0</v>
      </c>
      <c r="S26" s="15">
        <v>10</v>
      </c>
      <c r="T26" s="15">
        <v>30</v>
      </c>
      <c r="U26" s="15">
        <v>2</v>
      </c>
      <c r="V26" s="15">
        <v>1.33</v>
      </c>
      <c r="W26" s="15">
        <v>1.67</v>
      </c>
      <c r="X26" s="15">
        <v>0.67</v>
      </c>
      <c r="Y26" s="15">
        <v>0.67</v>
      </c>
      <c r="Z26" s="15">
        <v>0</v>
      </c>
      <c r="AA26" s="15">
        <v>4.7</v>
      </c>
      <c r="AB26" s="15">
        <v>5</v>
      </c>
      <c r="AC26" s="15">
        <v>28.33</v>
      </c>
      <c r="AD26" s="15">
        <v>1.33</v>
      </c>
      <c r="AE26" s="15">
        <v>0</v>
      </c>
      <c r="AF26" s="15">
        <v>5</v>
      </c>
      <c r="AG26" s="15">
        <v>161.61000000000001</v>
      </c>
      <c r="AH26" s="15">
        <f t="shared" si="2"/>
        <v>151.73940127417211</v>
      </c>
      <c r="AI26" s="15">
        <f t="shared" si="3"/>
        <v>156.29910191125813</v>
      </c>
      <c r="AJ26" s="15">
        <f t="shared" si="4"/>
        <v>146.62000000000003</v>
      </c>
    </row>
    <row r="27" spans="1:36" ht="24" x14ac:dyDescent="0.2">
      <c r="A27" s="5">
        <v>26</v>
      </c>
      <c r="B27" s="5">
        <v>29</v>
      </c>
      <c r="C27" s="5">
        <v>30</v>
      </c>
      <c r="D27" s="5">
        <v>28</v>
      </c>
      <c r="E27" s="6" t="s">
        <v>12</v>
      </c>
      <c r="F27" s="6" t="s">
        <v>123</v>
      </c>
      <c r="G27" s="15">
        <v>18</v>
      </c>
      <c r="H27" s="15">
        <v>15</v>
      </c>
      <c r="I27" s="58">
        <v>0.55900000000000005</v>
      </c>
      <c r="J27" s="58">
        <f t="shared" si="0"/>
        <v>5.9750000000000005</v>
      </c>
      <c r="K27" s="58">
        <f t="shared" si="1"/>
        <v>10.9625</v>
      </c>
      <c r="L27" s="15">
        <v>0</v>
      </c>
      <c r="M27" s="15">
        <v>25</v>
      </c>
      <c r="N27" s="15">
        <v>2</v>
      </c>
      <c r="O27" s="15">
        <v>4.59</v>
      </c>
      <c r="P27" s="15">
        <v>0</v>
      </c>
      <c r="Q27" s="15">
        <v>0</v>
      </c>
      <c r="R27" s="15">
        <v>0</v>
      </c>
      <c r="S27" s="15">
        <v>10</v>
      </c>
      <c r="T27" s="15">
        <v>25</v>
      </c>
      <c r="U27" s="15">
        <v>4.67</v>
      </c>
      <c r="V27" s="15">
        <v>2</v>
      </c>
      <c r="W27" s="15">
        <v>4.67</v>
      </c>
      <c r="X27" s="15">
        <v>5</v>
      </c>
      <c r="Y27" s="15">
        <v>3.33</v>
      </c>
      <c r="Z27" s="15">
        <v>0</v>
      </c>
      <c r="AA27" s="15">
        <v>9.7899999999999991</v>
      </c>
      <c r="AB27" s="15">
        <v>1</v>
      </c>
      <c r="AC27" s="15">
        <v>27</v>
      </c>
      <c r="AD27" s="15">
        <v>1.33</v>
      </c>
      <c r="AE27" s="15">
        <v>0</v>
      </c>
      <c r="AF27" s="15">
        <v>1</v>
      </c>
      <c r="AG27" s="15">
        <v>159.38999999999999</v>
      </c>
      <c r="AH27" s="15">
        <f t="shared" si="2"/>
        <v>150.35500000000002</v>
      </c>
      <c r="AI27" s="15">
        <f t="shared" si="3"/>
        <v>155.3425</v>
      </c>
      <c r="AJ27" s="15">
        <f t="shared" si="4"/>
        <v>144.38000000000002</v>
      </c>
    </row>
    <row r="28" spans="1:36" ht="24" x14ac:dyDescent="0.2">
      <c r="A28" s="5">
        <v>27</v>
      </c>
      <c r="B28" s="5">
        <v>25</v>
      </c>
      <c r="C28" s="5">
        <v>24</v>
      </c>
      <c r="D28" s="5">
        <v>27</v>
      </c>
      <c r="E28" s="6" t="s">
        <v>33</v>
      </c>
      <c r="F28" s="6" t="s">
        <v>93</v>
      </c>
      <c r="G28" s="15">
        <v>24</v>
      </c>
      <c r="H28" s="15">
        <v>13.42</v>
      </c>
      <c r="I28" s="58">
        <v>0.60213363503649642</v>
      </c>
      <c r="J28" s="58">
        <f t="shared" si="0"/>
        <v>7.0800113138686163</v>
      </c>
      <c r="K28" s="58">
        <f t="shared" si="1"/>
        <v>12.686693065693438</v>
      </c>
      <c r="L28" s="15">
        <v>0</v>
      </c>
      <c r="M28" s="15">
        <v>0</v>
      </c>
      <c r="N28" s="15">
        <v>0</v>
      </c>
      <c r="O28" s="15">
        <v>2.13</v>
      </c>
      <c r="P28" s="15">
        <v>0</v>
      </c>
      <c r="Q28" s="15">
        <v>0</v>
      </c>
      <c r="R28" s="15">
        <v>0</v>
      </c>
      <c r="S28" s="15">
        <v>0</v>
      </c>
      <c r="T28" s="15">
        <v>30</v>
      </c>
      <c r="U28" s="15">
        <v>4</v>
      </c>
      <c r="V28" s="15">
        <v>4</v>
      </c>
      <c r="W28" s="15">
        <v>3</v>
      </c>
      <c r="X28" s="15">
        <v>2</v>
      </c>
      <c r="Y28" s="15">
        <v>2</v>
      </c>
      <c r="Z28" s="15">
        <v>0</v>
      </c>
      <c r="AA28" s="15">
        <v>50</v>
      </c>
      <c r="AB28" s="15">
        <v>4</v>
      </c>
      <c r="AC28" s="15">
        <v>12</v>
      </c>
      <c r="AD28" s="15">
        <v>6</v>
      </c>
      <c r="AE28" s="15">
        <v>0</v>
      </c>
      <c r="AF28" s="15">
        <v>2</v>
      </c>
      <c r="AG28" s="15">
        <v>158.56</v>
      </c>
      <c r="AH28" s="15">
        <f t="shared" si="2"/>
        <v>152.21001131386862</v>
      </c>
      <c r="AI28" s="15">
        <f t="shared" si="3"/>
        <v>157.81669306569344</v>
      </c>
      <c r="AJ28" s="15">
        <f t="shared" si="4"/>
        <v>145.13</v>
      </c>
    </row>
    <row r="29" spans="1:36" ht="24" x14ac:dyDescent="0.2">
      <c r="A29" s="5">
        <v>28</v>
      </c>
      <c r="B29" s="5">
        <v>31</v>
      </c>
      <c r="C29" s="5">
        <v>31</v>
      </c>
      <c r="D29" s="5">
        <v>29</v>
      </c>
      <c r="E29" s="6" t="s">
        <v>17</v>
      </c>
      <c r="F29" s="6" t="s">
        <v>124</v>
      </c>
      <c r="G29" s="15">
        <v>12</v>
      </c>
      <c r="H29" s="15">
        <v>15</v>
      </c>
      <c r="I29" s="58">
        <v>0.58888499360465119</v>
      </c>
      <c r="J29" s="58">
        <f t="shared" si="0"/>
        <v>6.7221248401162788</v>
      </c>
      <c r="K29" s="58">
        <f t="shared" si="1"/>
        <v>12.083187260174418</v>
      </c>
      <c r="L29" s="15">
        <v>0</v>
      </c>
      <c r="M29" s="15">
        <v>10</v>
      </c>
      <c r="N29" s="15">
        <v>0</v>
      </c>
      <c r="O29" s="15">
        <v>2.58</v>
      </c>
      <c r="P29" s="15">
        <v>0</v>
      </c>
      <c r="Q29" s="15">
        <v>0</v>
      </c>
      <c r="R29" s="15">
        <v>0</v>
      </c>
      <c r="S29" s="15">
        <v>10</v>
      </c>
      <c r="T29" s="15">
        <v>25</v>
      </c>
      <c r="U29" s="15">
        <v>4.33</v>
      </c>
      <c r="V29" s="15">
        <v>2</v>
      </c>
      <c r="W29" s="15">
        <v>3.33</v>
      </c>
      <c r="X29" s="15">
        <v>1</v>
      </c>
      <c r="Y29" s="15">
        <v>3</v>
      </c>
      <c r="Z29" s="15">
        <v>0</v>
      </c>
      <c r="AA29" s="15">
        <v>26.01</v>
      </c>
      <c r="AB29" s="15">
        <v>3.67</v>
      </c>
      <c r="AC29" s="15">
        <v>14.33</v>
      </c>
      <c r="AD29" s="15">
        <v>10</v>
      </c>
      <c r="AE29" s="15">
        <v>0</v>
      </c>
      <c r="AF29" s="15">
        <v>16</v>
      </c>
      <c r="AG29" s="15">
        <v>158.26</v>
      </c>
      <c r="AH29" s="15">
        <f t="shared" si="2"/>
        <v>149.97212484011629</v>
      </c>
      <c r="AI29" s="15">
        <f t="shared" si="3"/>
        <v>155.33318726017444</v>
      </c>
      <c r="AJ29" s="15">
        <f t="shared" si="4"/>
        <v>143.25</v>
      </c>
    </row>
    <row r="30" spans="1:36" ht="24" x14ac:dyDescent="0.2">
      <c r="A30" s="5">
        <v>29</v>
      </c>
      <c r="B30" s="5">
        <v>23</v>
      </c>
      <c r="C30" s="5">
        <v>32</v>
      </c>
      <c r="D30" s="5">
        <v>20</v>
      </c>
      <c r="E30" s="6" t="s">
        <v>15</v>
      </c>
      <c r="F30" s="6" t="s">
        <v>125</v>
      </c>
      <c r="G30" s="15">
        <v>30</v>
      </c>
      <c r="H30" s="15">
        <v>1.6</v>
      </c>
      <c r="I30" s="58">
        <v>0.113487</v>
      </c>
      <c r="J30" s="58">
        <f t="shared" si="0"/>
        <v>0</v>
      </c>
      <c r="K30" s="58">
        <f t="shared" si="1"/>
        <v>0</v>
      </c>
      <c r="L30" s="15">
        <v>0</v>
      </c>
      <c r="M30" s="15">
        <v>10</v>
      </c>
      <c r="N30" s="15">
        <v>0</v>
      </c>
      <c r="O30" s="15">
        <v>2.4900000000000002</v>
      </c>
      <c r="P30" s="15">
        <v>0</v>
      </c>
      <c r="Q30" s="15">
        <v>0</v>
      </c>
      <c r="R30" s="15">
        <v>0</v>
      </c>
      <c r="S30" s="15">
        <v>8</v>
      </c>
      <c r="T30" s="15">
        <v>30</v>
      </c>
      <c r="U30" s="15">
        <v>4</v>
      </c>
      <c r="V30" s="15">
        <v>2.33</v>
      </c>
      <c r="W30" s="15">
        <v>3</v>
      </c>
      <c r="X30" s="15">
        <v>2.33</v>
      </c>
      <c r="Y30" s="15">
        <v>1.67</v>
      </c>
      <c r="Z30" s="15">
        <v>20</v>
      </c>
      <c r="AA30" s="15">
        <v>3.69</v>
      </c>
      <c r="AB30" s="15">
        <v>0</v>
      </c>
      <c r="AC30" s="15">
        <v>27</v>
      </c>
      <c r="AD30" s="15">
        <v>4.67</v>
      </c>
      <c r="AE30" s="15">
        <v>0</v>
      </c>
      <c r="AF30" s="15">
        <v>6</v>
      </c>
      <c r="AG30" s="15">
        <v>156.77000000000001</v>
      </c>
      <c r="AH30" s="15">
        <f t="shared" si="2"/>
        <v>155.17999999999998</v>
      </c>
      <c r="AI30" s="15">
        <f t="shared" si="3"/>
        <v>155.17999999999998</v>
      </c>
      <c r="AJ30" s="15">
        <f t="shared" si="4"/>
        <v>155.17999999999998</v>
      </c>
    </row>
    <row r="31" spans="1:36" ht="36" x14ac:dyDescent="0.2">
      <c r="A31" s="5">
        <v>30</v>
      </c>
      <c r="B31" s="5">
        <v>34</v>
      </c>
      <c r="C31" s="5">
        <v>39</v>
      </c>
      <c r="D31" s="5">
        <v>32</v>
      </c>
      <c r="E31" s="6" t="s">
        <v>17</v>
      </c>
      <c r="F31" s="6" t="s">
        <v>126</v>
      </c>
      <c r="G31" s="15">
        <v>27</v>
      </c>
      <c r="H31" s="15">
        <v>15</v>
      </c>
      <c r="I31" s="58">
        <v>0.40655401050788087</v>
      </c>
      <c r="J31" s="58">
        <f t="shared" si="0"/>
        <v>2.1638502626970211</v>
      </c>
      <c r="K31" s="58">
        <f t="shared" si="1"/>
        <v>5.2457753940455314</v>
      </c>
      <c r="L31" s="15">
        <v>0</v>
      </c>
      <c r="M31" s="15">
        <v>10</v>
      </c>
      <c r="N31" s="15">
        <v>0</v>
      </c>
      <c r="O31" s="15">
        <v>2.58</v>
      </c>
      <c r="P31" s="15">
        <v>0</v>
      </c>
      <c r="Q31" s="15">
        <v>0</v>
      </c>
      <c r="R31" s="15">
        <v>0</v>
      </c>
      <c r="S31" s="15">
        <v>8</v>
      </c>
      <c r="T31" s="15">
        <v>25</v>
      </c>
      <c r="U31" s="15">
        <v>4.33</v>
      </c>
      <c r="V31" s="15">
        <v>2</v>
      </c>
      <c r="W31" s="15">
        <v>3.33</v>
      </c>
      <c r="X31" s="15">
        <v>1</v>
      </c>
      <c r="Y31" s="15">
        <v>3</v>
      </c>
      <c r="Z31" s="15">
        <v>3.33</v>
      </c>
      <c r="AA31" s="15">
        <v>25.46</v>
      </c>
      <c r="AB31" s="15">
        <v>2.33</v>
      </c>
      <c r="AC31" s="15">
        <v>15.67</v>
      </c>
      <c r="AD31" s="15">
        <v>2.67</v>
      </c>
      <c r="AE31" s="15">
        <v>0</v>
      </c>
      <c r="AF31" s="15">
        <v>6</v>
      </c>
      <c r="AG31" s="15">
        <v>156.71</v>
      </c>
      <c r="AH31" s="15">
        <f t="shared" si="2"/>
        <v>143.86385026269701</v>
      </c>
      <c r="AI31" s="15">
        <f t="shared" si="3"/>
        <v>146.94577539404551</v>
      </c>
      <c r="AJ31" s="15">
        <f t="shared" si="4"/>
        <v>141.69999999999999</v>
      </c>
    </row>
    <row r="32" spans="1:36" ht="24" x14ac:dyDescent="0.2">
      <c r="A32" s="5">
        <v>31</v>
      </c>
      <c r="B32" s="5">
        <v>26</v>
      </c>
      <c r="C32" s="5">
        <v>15</v>
      </c>
      <c r="D32" s="5">
        <v>34</v>
      </c>
      <c r="E32" s="6" t="s">
        <v>24</v>
      </c>
      <c r="F32" s="6" t="s">
        <v>25</v>
      </c>
      <c r="G32" s="15">
        <v>27</v>
      </c>
      <c r="H32" s="15">
        <v>15</v>
      </c>
      <c r="I32" s="58">
        <v>1</v>
      </c>
      <c r="J32" s="58">
        <f t="shared" si="0"/>
        <v>15</v>
      </c>
      <c r="K32" s="58">
        <f t="shared" si="1"/>
        <v>30</v>
      </c>
      <c r="L32" s="15">
        <v>0</v>
      </c>
      <c r="M32" s="15">
        <v>10</v>
      </c>
      <c r="N32" s="15">
        <v>0</v>
      </c>
      <c r="O32" s="15">
        <v>1.34</v>
      </c>
      <c r="P32" s="15">
        <v>0</v>
      </c>
      <c r="Q32" s="15">
        <v>0</v>
      </c>
      <c r="R32" s="15">
        <v>0</v>
      </c>
      <c r="S32" s="15">
        <v>3</v>
      </c>
      <c r="T32" s="15">
        <v>30</v>
      </c>
      <c r="U32" s="15">
        <v>2.33</v>
      </c>
      <c r="V32" s="15">
        <v>2.33</v>
      </c>
      <c r="W32" s="15">
        <v>2.33</v>
      </c>
      <c r="X32" s="15">
        <v>1</v>
      </c>
      <c r="Y32" s="15">
        <v>1.67</v>
      </c>
      <c r="Z32" s="15">
        <v>0</v>
      </c>
      <c r="AA32" s="15">
        <v>24.65</v>
      </c>
      <c r="AB32" s="15">
        <v>1</v>
      </c>
      <c r="AC32" s="15">
        <v>16.670000000000002</v>
      </c>
      <c r="AD32" s="15">
        <v>6.33</v>
      </c>
      <c r="AE32" s="15">
        <v>0</v>
      </c>
      <c r="AF32" s="15">
        <v>7.33</v>
      </c>
      <c r="AG32" s="15">
        <v>152</v>
      </c>
      <c r="AH32" s="15">
        <f t="shared" si="2"/>
        <v>151.98000000000002</v>
      </c>
      <c r="AI32" s="15">
        <f t="shared" si="3"/>
        <v>166.98000000000002</v>
      </c>
      <c r="AJ32" s="15">
        <f t="shared" si="4"/>
        <v>136.98000000000002</v>
      </c>
    </row>
    <row r="33" spans="1:36" ht="24" x14ac:dyDescent="0.2">
      <c r="A33" s="5">
        <v>32</v>
      </c>
      <c r="B33" s="5">
        <v>32</v>
      </c>
      <c r="C33" s="5">
        <v>33</v>
      </c>
      <c r="D33" s="5">
        <v>30</v>
      </c>
      <c r="E33" s="6" t="s">
        <v>127</v>
      </c>
      <c r="F33" s="6" t="s">
        <v>128</v>
      </c>
      <c r="G33" s="15">
        <v>27</v>
      </c>
      <c r="H33" s="15">
        <v>7.8</v>
      </c>
      <c r="I33" s="58">
        <v>0.58663399999999999</v>
      </c>
      <c r="J33" s="58">
        <f t="shared" si="0"/>
        <v>6.6658499999999989</v>
      </c>
      <c r="K33" s="58">
        <f t="shared" si="1"/>
        <v>11.998774999999998</v>
      </c>
      <c r="L33" s="15">
        <v>0</v>
      </c>
      <c r="M33" s="15">
        <v>10</v>
      </c>
      <c r="N33" s="15">
        <v>0</v>
      </c>
      <c r="O33" s="15">
        <v>2.0699999999999998</v>
      </c>
      <c r="P33" s="15">
        <v>0</v>
      </c>
      <c r="Q33" s="15">
        <v>0</v>
      </c>
      <c r="R33" s="15">
        <v>0</v>
      </c>
      <c r="S33" s="15">
        <v>8</v>
      </c>
      <c r="T33" s="15">
        <v>25</v>
      </c>
      <c r="U33" s="15">
        <v>4</v>
      </c>
      <c r="V33" s="15">
        <v>1.33</v>
      </c>
      <c r="W33" s="15">
        <v>2</v>
      </c>
      <c r="X33" s="15">
        <v>0.67</v>
      </c>
      <c r="Y33" s="15">
        <v>2.67</v>
      </c>
      <c r="Z33" s="15">
        <v>0</v>
      </c>
      <c r="AA33" s="15">
        <v>25</v>
      </c>
      <c r="AB33" s="15">
        <v>1</v>
      </c>
      <c r="AC33" s="15">
        <v>15</v>
      </c>
      <c r="AD33" s="15">
        <v>5.33</v>
      </c>
      <c r="AE33" s="15">
        <v>0</v>
      </c>
      <c r="AF33" s="15">
        <v>13.67</v>
      </c>
      <c r="AG33" s="15">
        <v>150.53</v>
      </c>
      <c r="AH33" s="15">
        <f t="shared" si="2"/>
        <v>149.40584999999999</v>
      </c>
      <c r="AI33" s="15">
        <f t="shared" si="3"/>
        <v>154.73877499999998</v>
      </c>
      <c r="AJ33" s="15">
        <f t="shared" si="4"/>
        <v>142.73999999999998</v>
      </c>
    </row>
    <row r="34" spans="1:36" ht="24" x14ac:dyDescent="0.2">
      <c r="A34" s="5">
        <v>33</v>
      </c>
      <c r="B34" s="5">
        <v>30</v>
      </c>
      <c r="C34" s="5">
        <v>17</v>
      </c>
      <c r="D34" s="5">
        <v>37</v>
      </c>
      <c r="E34" s="6" t="s">
        <v>24</v>
      </c>
      <c r="F34" s="6" t="s">
        <v>28</v>
      </c>
      <c r="G34" s="15">
        <v>30</v>
      </c>
      <c r="H34" s="15">
        <v>15</v>
      </c>
      <c r="I34" s="58">
        <v>1</v>
      </c>
      <c r="J34" s="58">
        <f t="shared" ref="J34:J65" si="5">IF(I34&lt;=0.2,0,IF(I34&lt;=0.4,(I34-0.2)/0.02*0.2,IF(I34&lt;=0.6,2+((I34-0.4)/0.02*0.5),IF(I34&lt;=0.8,7+((I34-0.6)/0.02*0.75),15))))</f>
        <v>15</v>
      </c>
      <c r="K34" s="58">
        <f t="shared" ref="K34:K65" si="6">IF(I34&lt;=0.2,0,IF(I34&lt;=0.4,(I34-0.2)/0.02*0.5,IF(I34&lt;=0.6,5+((I34-0.4)/0.02*0.75),IF(I34&lt;=0.8,12.5+((I34-0.6)/0.02*1.75),30))))</f>
        <v>30</v>
      </c>
      <c r="L34" s="15">
        <v>0</v>
      </c>
      <c r="M34" s="15">
        <v>10</v>
      </c>
      <c r="N34" s="15">
        <v>0</v>
      </c>
      <c r="O34" s="15">
        <v>1.34</v>
      </c>
      <c r="P34" s="15">
        <v>0</v>
      </c>
      <c r="Q34" s="15">
        <v>0</v>
      </c>
      <c r="R34" s="15">
        <v>0</v>
      </c>
      <c r="S34" s="15">
        <v>3</v>
      </c>
      <c r="T34" s="15">
        <v>30</v>
      </c>
      <c r="U34" s="15">
        <v>2.33</v>
      </c>
      <c r="V34" s="15">
        <v>2.33</v>
      </c>
      <c r="W34" s="15">
        <v>2.33</v>
      </c>
      <c r="X34" s="15">
        <v>1</v>
      </c>
      <c r="Y34" s="15">
        <v>1.67</v>
      </c>
      <c r="Z34" s="15">
        <v>0</v>
      </c>
      <c r="AA34" s="15">
        <v>6</v>
      </c>
      <c r="AB34" s="15">
        <v>1.33</v>
      </c>
      <c r="AC34" s="15">
        <v>28</v>
      </c>
      <c r="AD34" s="15">
        <v>6.67</v>
      </c>
      <c r="AE34" s="15">
        <v>0</v>
      </c>
      <c r="AF34" s="15">
        <v>9</v>
      </c>
      <c r="AG34" s="15">
        <v>150.01</v>
      </c>
      <c r="AH34" s="15">
        <f t="shared" ref="AH34:AH65" si="7">SUM(G34,J34,L34:AF34)</f>
        <v>149.99999999999997</v>
      </c>
      <c r="AI34" s="15">
        <f t="shared" ref="AI34:AI65" si="8">SUM(G34,K34:AF34)</f>
        <v>164.99999999999997</v>
      </c>
      <c r="AJ34" s="15">
        <f t="shared" ref="AJ34:AJ65" si="9">SUM(G34,L34:AF34)</f>
        <v>135</v>
      </c>
    </row>
    <row r="35" spans="1:36" ht="24" x14ac:dyDescent="0.2">
      <c r="A35" s="5">
        <v>34</v>
      </c>
      <c r="B35" s="5">
        <v>38</v>
      </c>
      <c r="C35" s="5">
        <v>40</v>
      </c>
      <c r="D35" s="5">
        <v>38</v>
      </c>
      <c r="E35" s="6" t="s">
        <v>95</v>
      </c>
      <c r="F35" s="6" t="s">
        <v>96</v>
      </c>
      <c r="G35" s="15">
        <v>30</v>
      </c>
      <c r="H35" s="15">
        <v>15</v>
      </c>
      <c r="I35" s="58">
        <v>0.56509699999999996</v>
      </c>
      <c r="J35" s="58">
        <f t="shared" si="5"/>
        <v>6.1274249999999988</v>
      </c>
      <c r="K35" s="58">
        <f t="shared" si="6"/>
        <v>11.191137499999998</v>
      </c>
      <c r="L35" s="15">
        <v>0</v>
      </c>
      <c r="M35" s="15">
        <v>20</v>
      </c>
      <c r="N35" s="15">
        <v>0</v>
      </c>
      <c r="O35" s="15">
        <v>1.69</v>
      </c>
      <c r="P35" s="15">
        <v>0</v>
      </c>
      <c r="Q35" s="15">
        <v>0</v>
      </c>
      <c r="R35" s="15">
        <v>0</v>
      </c>
      <c r="S35" s="15">
        <v>10</v>
      </c>
      <c r="T35" s="15">
        <v>20</v>
      </c>
      <c r="U35" s="15">
        <v>2</v>
      </c>
      <c r="V35" s="15">
        <v>1</v>
      </c>
      <c r="W35" s="15">
        <v>2</v>
      </c>
      <c r="X35" s="15">
        <v>1</v>
      </c>
      <c r="Y35" s="15">
        <v>1</v>
      </c>
      <c r="Z35" s="15">
        <v>0</v>
      </c>
      <c r="AA35" s="15">
        <v>20</v>
      </c>
      <c r="AB35" s="15">
        <v>3.67</v>
      </c>
      <c r="AC35" s="15">
        <v>12.67</v>
      </c>
      <c r="AD35" s="15">
        <v>2.67</v>
      </c>
      <c r="AE35" s="15">
        <v>0</v>
      </c>
      <c r="AF35" s="15">
        <v>6.67</v>
      </c>
      <c r="AG35" s="15">
        <v>149.36000000000001</v>
      </c>
      <c r="AH35" s="15">
        <f t="shared" si="7"/>
        <v>140.49742499999996</v>
      </c>
      <c r="AI35" s="15">
        <f t="shared" si="8"/>
        <v>145.56113749999997</v>
      </c>
      <c r="AJ35" s="15">
        <f t="shared" si="9"/>
        <v>134.37</v>
      </c>
    </row>
    <row r="36" spans="1:36" ht="24" x14ac:dyDescent="0.2">
      <c r="A36" s="5">
        <v>35</v>
      </c>
      <c r="B36" s="5">
        <v>35</v>
      </c>
      <c r="C36" s="5">
        <v>41</v>
      </c>
      <c r="D36" s="5">
        <v>31</v>
      </c>
      <c r="E36" s="6" t="s">
        <v>12</v>
      </c>
      <c r="F36" s="6" t="s">
        <v>97</v>
      </c>
      <c r="G36" s="15">
        <v>0</v>
      </c>
      <c r="H36" s="15">
        <v>6.5</v>
      </c>
      <c r="I36" s="58">
        <v>0.318</v>
      </c>
      <c r="J36" s="58">
        <f t="shared" si="5"/>
        <v>1.18</v>
      </c>
      <c r="K36" s="58">
        <f t="shared" si="6"/>
        <v>2.9499999999999997</v>
      </c>
      <c r="L36" s="15">
        <v>0</v>
      </c>
      <c r="M36" s="15">
        <v>25</v>
      </c>
      <c r="N36" s="15">
        <v>2</v>
      </c>
      <c r="O36" s="15">
        <v>4.59</v>
      </c>
      <c r="P36" s="15">
        <v>0</v>
      </c>
      <c r="Q36" s="15">
        <v>0</v>
      </c>
      <c r="R36" s="15">
        <v>0</v>
      </c>
      <c r="S36" s="15">
        <v>10</v>
      </c>
      <c r="T36" s="15">
        <v>25</v>
      </c>
      <c r="U36" s="15">
        <v>4.67</v>
      </c>
      <c r="V36" s="15">
        <v>2</v>
      </c>
      <c r="W36" s="15">
        <v>4.67</v>
      </c>
      <c r="X36" s="15">
        <v>5</v>
      </c>
      <c r="Y36" s="15">
        <v>3.33</v>
      </c>
      <c r="Z36" s="15">
        <v>0</v>
      </c>
      <c r="AA36" s="15">
        <v>10</v>
      </c>
      <c r="AB36" s="15">
        <v>5</v>
      </c>
      <c r="AC36" s="15">
        <v>27</v>
      </c>
      <c r="AD36" s="15">
        <v>1.33</v>
      </c>
      <c r="AE36" s="15">
        <v>0</v>
      </c>
      <c r="AF36" s="15">
        <v>12.33</v>
      </c>
      <c r="AG36" s="15">
        <v>148.43</v>
      </c>
      <c r="AH36" s="15">
        <f t="shared" si="7"/>
        <v>143.10000000000002</v>
      </c>
      <c r="AI36" s="15">
        <f t="shared" si="8"/>
        <v>144.87</v>
      </c>
      <c r="AJ36" s="15">
        <f t="shared" si="9"/>
        <v>141.92000000000002</v>
      </c>
    </row>
    <row r="37" spans="1:36" ht="24" x14ac:dyDescent="0.2">
      <c r="A37" s="5">
        <v>36</v>
      </c>
      <c r="B37" s="5">
        <v>45</v>
      </c>
      <c r="C37" s="5">
        <v>49</v>
      </c>
      <c r="D37" s="5">
        <v>39</v>
      </c>
      <c r="E37" s="6" t="s">
        <v>22</v>
      </c>
      <c r="F37" s="6" t="s">
        <v>80</v>
      </c>
      <c r="G37" s="15">
        <v>24</v>
      </c>
      <c r="H37" s="15">
        <v>15</v>
      </c>
      <c r="I37" s="58">
        <v>0.34088833974488764</v>
      </c>
      <c r="J37" s="58">
        <f t="shared" si="5"/>
        <v>1.4088833974488764</v>
      </c>
      <c r="K37" s="58">
        <f t="shared" si="6"/>
        <v>3.5222084936221907</v>
      </c>
      <c r="L37" s="15">
        <v>0</v>
      </c>
      <c r="M37" s="15">
        <v>20</v>
      </c>
      <c r="N37" s="15">
        <v>0</v>
      </c>
      <c r="O37" s="15">
        <v>2.68</v>
      </c>
      <c r="P37" s="15">
        <v>0</v>
      </c>
      <c r="Q37" s="15">
        <v>0</v>
      </c>
      <c r="R37" s="15">
        <v>0</v>
      </c>
      <c r="S37" s="15">
        <v>10</v>
      </c>
      <c r="T37" s="15">
        <v>25</v>
      </c>
      <c r="U37" s="15">
        <v>2.67</v>
      </c>
      <c r="V37" s="15">
        <v>2</v>
      </c>
      <c r="W37" s="15">
        <v>3</v>
      </c>
      <c r="X37" s="15">
        <v>2.67</v>
      </c>
      <c r="Y37" s="15">
        <v>2.33</v>
      </c>
      <c r="Z37" s="15">
        <v>0</v>
      </c>
      <c r="AA37" s="15">
        <v>13.68</v>
      </c>
      <c r="AB37" s="15">
        <v>3.33</v>
      </c>
      <c r="AC37" s="15">
        <v>15.33</v>
      </c>
      <c r="AD37" s="15">
        <v>1.33</v>
      </c>
      <c r="AE37" s="15">
        <v>0</v>
      </c>
      <c r="AF37" s="15">
        <v>5</v>
      </c>
      <c r="AG37" s="15">
        <v>148.03</v>
      </c>
      <c r="AH37" s="15">
        <f t="shared" si="7"/>
        <v>134.42888339744889</v>
      </c>
      <c r="AI37" s="15">
        <f t="shared" si="8"/>
        <v>136.54220849362218</v>
      </c>
      <c r="AJ37" s="15">
        <f t="shared" si="9"/>
        <v>133.02000000000001</v>
      </c>
    </row>
    <row r="38" spans="1:36" ht="24" x14ac:dyDescent="0.2">
      <c r="A38" s="5">
        <v>37</v>
      </c>
      <c r="B38" s="5">
        <v>36</v>
      </c>
      <c r="C38" s="5">
        <v>35</v>
      </c>
      <c r="D38" s="5">
        <v>40</v>
      </c>
      <c r="E38" s="6" t="s">
        <v>13</v>
      </c>
      <c r="F38" s="6" t="s">
        <v>100</v>
      </c>
      <c r="G38" s="15">
        <v>24</v>
      </c>
      <c r="H38" s="15">
        <v>15</v>
      </c>
      <c r="I38" s="58">
        <v>0.69810677638150465</v>
      </c>
      <c r="J38" s="58">
        <f t="shared" si="5"/>
        <v>10.679004114306425</v>
      </c>
      <c r="K38" s="58">
        <f t="shared" si="6"/>
        <v>21.084342933381656</v>
      </c>
      <c r="L38" s="15">
        <v>0</v>
      </c>
      <c r="M38" s="15">
        <v>10</v>
      </c>
      <c r="N38" s="15">
        <v>0</v>
      </c>
      <c r="O38" s="15">
        <v>2.17</v>
      </c>
      <c r="P38" s="15">
        <v>0</v>
      </c>
      <c r="Q38" s="15">
        <v>0</v>
      </c>
      <c r="R38" s="15">
        <v>0</v>
      </c>
      <c r="S38" s="15">
        <v>8</v>
      </c>
      <c r="T38" s="15">
        <v>30</v>
      </c>
      <c r="U38" s="15">
        <v>3.67</v>
      </c>
      <c r="V38" s="15">
        <v>1</v>
      </c>
      <c r="W38" s="15">
        <v>3.33</v>
      </c>
      <c r="X38" s="15">
        <v>2.33</v>
      </c>
      <c r="Y38" s="15">
        <v>3</v>
      </c>
      <c r="Z38" s="15">
        <v>0</v>
      </c>
      <c r="AA38" s="15">
        <v>20.329999999999998</v>
      </c>
      <c r="AB38" s="15">
        <v>0</v>
      </c>
      <c r="AC38" s="15">
        <v>15.33</v>
      </c>
      <c r="AD38" s="15">
        <v>3.67</v>
      </c>
      <c r="AE38" s="15">
        <v>0</v>
      </c>
      <c r="AF38" s="15">
        <v>5</v>
      </c>
      <c r="AG38" s="15">
        <v>146.83000000000001</v>
      </c>
      <c r="AH38" s="15">
        <f t="shared" si="7"/>
        <v>142.50900411430641</v>
      </c>
      <c r="AI38" s="15">
        <f t="shared" si="8"/>
        <v>152.91434293338165</v>
      </c>
      <c r="AJ38" s="15">
        <f t="shared" si="9"/>
        <v>131.82999999999998</v>
      </c>
    </row>
    <row r="39" spans="1:36" ht="24" x14ac:dyDescent="0.2">
      <c r="A39" s="5">
        <v>38</v>
      </c>
      <c r="B39" s="5">
        <v>41</v>
      </c>
      <c r="C39" s="5">
        <v>42</v>
      </c>
      <c r="D39" s="5">
        <v>42</v>
      </c>
      <c r="E39" s="6" t="s">
        <v>12</v>
      </c>
      <c r="F39" s="6" t="s">
        <v>44</v>
      </c>
      <c r="G39" s="15">
        <v>6</v>
      </c>
      <c r="H39" s="15">
        <v>15</v>
      </c>
      <c r="I39" s="58">
        <v>0.58899999999999997</v>
      </c>
      <c r="J39" s="58">
        <f t="shared" si="5"/>
        <v>6.7249999999999988</v>
      </c>
      <c r="K39" s="58">
        <f t="shared" si="6"/>
        <v>12.087499999999999</v>
      </c>
      <c r="L39" s="15">
        <v>0</v>
      </c>
      <c r="M39" s="15">
        <v>25</v>
      </c>
      <c r="N39" s="15">
        <v>0</v>
      </c>
      <c r="O39" s="15">
        <v>4.6100000000000003</v>
      </c>
      <c r="P39" s="15">
        <v>0</v>
      </c>
      <c r="Q39" s="15">
        <v>0</v>
      </c>
      <c r="R39" s="15">
        <v>0</v>
      </c>
      <c r="S39" s="15">
        <v>0</v>
      </c>
      <c r="T39" s="15">
        <v>30</v>
      </c>
      <c r="U39" s="15">
        <v>4</v>
      </c>
      <c r="V39" s="15">
        <v>2</v>
      </c>
      <c r="W39" s="15">
        <v>3</v>
      </c>
      <c r="X39" s="15">
        <v>3</v>
      </c>
      <c r="Y39" s="15">
        <v>2.67</v>
      </c>
      <c r="Z39" s="15">
        <v>0</v>
      </c>
      <c r="AA39" s="15">
        <v>20</v>
      </c>
      <c r="AB39" s="15">
        <v>0</v>
      </c>
      <c r="AC39" s="15">
        <v>26.33</v>
      </c>
      <c r="AD39" s="15">
        <v>4.67</v>
      </c>
      <c r="AE39" s="15">
        <v>0</v>
      </c>
      <c r="AF39" s="15">
        <v>0</v>
      </c>
      <c r="AG39" s="15">
        <v>146.27000000000001</v>
      </c>
      <c r="AH39" s="15">
        <f t="shared" si="7"/>
        <v>138.00499999999997</v>
      </c>
      <c r="AI39" s="15">
        <f t="shared" si="8"/>
        <v>143.36749999999998</v>
      </c>
      <c r="AJ39" s="15">
        <f t="shared" si="9"/>
        <v>131.28</v>
      </c>
    </row>
    <row r="40" spans="1:36" ht="24" x14ac:dyDescent="0.2">
      <c r="A40" s="5">
        <v>39</v>
      </c>
      <c r="B40" s="5">
        <v>33</v>
      </c>
      <c r="C40" s="5">
        <v>22</v>
      </c>
      <c r="D40" s="5">
        <v>43</v>
      </c>
      <c r="E40" s="6" t="s">
        <v>84</v>
      </c>
      <c r="F40" s="6" t="s">
        <v>129</v>
      </c>
      <c r="G40" s="15">
        <v>30</v>
      </c>
      <c r="H40" s="15">
        <v>15</v>
      </c>
      <c r="I40" s="58">
        <v>0.85915744150000006</v>
      </c>
      <c r="J40" s="58">
        <f t="shared" si="5"/>
        <v>15</v>
      </c>
      <c r="K40" s="58">
        <f t="shared" si="6"/>
        <v>30</v>
      </c>
      <c r="L40" s="15">
        <v>0</v>
      </c>
      <c r="M40" s="15">
        <v>0</v>
      </c>
      <c r="N40" s="15">
        <v>0</v>
      </c>
      <c r="O40" s="15">
        <v>1.99</v>
      </c>
      <c r="P40" s="15">
        <v>0</v>
      </c>
      <c r="Q40" s="15">
        <v>0</v>
      </c>
      <c r="R40" s="15">
        <v>0</v>
      </c>
      <c r="S40" s="15">
        <v>5</v>
      </c>
      <c r="T40" s="15">
        <v>30</v>
      </c>
      <c r="U40" s="15">
        <v>3</v>
      </c>
      <c r="V40" s="15">
        <v>1.67</v>
      </c>
      <c r="W40" s="15">
        <v>2.67</v>
      </c>
      <c r="X40" s="15">
        <v>1.67</v>
      </c>
      <c r="Y40" s="15">
        <v>2</v>
      </c>
      <c r="Z40" s="15">
        <v>0</v>
      </c>
      <c r="AA40" s="15">
        <v>27</v>
      </c>
      <c r="AB40" s="15">
        <v>3</v>
      </c>
      <c r="AC40" s="15">
        <v>12</v>
      </c>
      <c r="AD40" s="15">
        <v>4</v>
      </c>
      <c r="AE40" s="15">
        <v>0</v>
      </c>
      <c r="AF40" s="15">
        <v>6</v>
      </c>
      <c r="AG40" s="15">
        <v>144.99</v>
      </c>
      <c r="AH40" s="15">
        <f t="shared" si="7"/>
        <v>145</v>
      </c>
      <c r="AI40" s="15">
        <f t="shared" si="8"/>
        <v>160</v>
      </c>
      <c r="AJ40" s="15">
        <f t="shared" si="9"/>
        <v>130</v>
      </c>
    </row>
    <row r="41" spans="1:36" ht="24" x14ac:dyDescent="0.2">
      <c r="A41" s="5">
        <v>40</v>
      </c>
      <c r="B41" s="5">
        <v>47</v>
      </c>
      <c r="C41" s="5">
        <v>47</v>
      </c>
      <c r="D41" s="5">
        <v>44</v>
      </c>
      <c r="E41" s="6" t="s">
        <v>23</v>
      </c>
      <c r="F41" s="6" t="s">
        <v>130</v>
      </c>
      <c r="G41" s="15">
        <v>30</v>
      </c>
      <c r="H41" s="15">
        <v>15</v>
      </c>
      <c r="I41" s="58">
        <v>0.49299136098920815</v>
      </c>
      <c r="J41" s="58">
        <f t="shared" si="5"/>
        <v>4.324784024730203</v>
      </c>
      <c r="K41" s="58">
        <f t="shared" si="6"/>
        <v>8.4871760370953044</v>
      </c>
      <c r="L41" s="15">
        <v>0</v>
      </c>
      <c r="M41" s="15">
        <v>0</v>
      </c>
      <c r="N41" s="15">
        <v>0</v>
      </c>
      <c r="O41" s="15">
        <v>1.9</v>
      </c>
      <c r="P41" s="15">
        <v>0</v>
      </c>
      <c r="Q41" s="15">
        <v>0</v>
      </c>
      <c r="R41" s="15">
        <v>0</v>
      </c>
      <c r="S41" s="15">
        <v>5</v>
      </c>
      <c r="T41" s="15">
        <v>25</v>
      </c>
      <c r="U41" s="15">
        <v>3.67</v>
      </c>
      <c r="V41" s="15">
        <v>1</v>
      </c>
      <c r="W41" s="15">
        <v>4.33</v>
      </c>
      <c r="X41" s="15">
        <v>4.33</v>
      </c>
      <c r="Y41" s="15">
        <v>5</v>
      </c>
      <c r="Z41" s="15">
        <v>0</v>
      </c>
      <c r="AA41" s="15">
        <v>17</v>
      </c>
      <c r="AB41" s="15">
        <v>5</v>
      </c>
      <c r="AC41" s="15">
        <v>16.329999999999998</v>
      </c>
      <c r="AD41" s="15">
        <v>6</v>
      </c>
      <c r="AE41" s="15">
        <v>0</v>
      </c>
      <c r="AF41" s="15">
        <v>5</v>
      </c>
      <c r="AG41" s="15">
        <v>144.56</v>
      </c>
      <c r="AH41" s="15">
        <f t="shared" si="7"/>
        <v>133.88478402473021</v>
      </c>
      <c r="AI41" s="15">
        <f t="shared" si="8"/>
        <v>138.04717603709531</v>
      </c>
      <c r="AJ41" s="15">
        <f t="shared" si="9"/>
        <v>129.56</v>
      </c>
    </row>
    <row r="42" spans="1:36" ht="24" x14ac:dyDescent="0.2">
      <c r="A42" s="5">
        <v>41</v>
      </c>
      <c r="B42" s="5">
        <v>46</v>
      </c>
      <c r="C42" s="5">
        <v>46</v>
      </c>
      <c r="D42" s="5">
        <v>45</v>
      </c>
      <c r="E42" s="6" t="s">
        <v>23</v>
      </c>
      <c r="F42" s="6" t="s">
        <v>98</v>
      </c>
      <c r="G42" s="15">
        <v>27</v>
      </c>
      <c r="H42" s="15">
        <v>15</v>
      </c>
      <c r="I42" s="58">
        <v>0.53</v>
      </c>
      <c r="J42" s="58">
        <f t="shared" si="5"/>
        <v>5.25</v>
      </c>
      <c r="K42" s="58">
        <f t="shared" si="6"/>
        <v>9.875</v>
      </c>
      <c r="L42" s="15">
        <v>0</v>
      </c>
      <c r="M42" s="15">
        <v>25</v>
      </c>
      <c r="N42" s="15">
        <v>0</v>
      </c>
      <c r="O42" s="15">
        <v>1.9</v>
      </c>
      <c r="P42" s="15">
        <v>0</v>
      </c>
      <c r="Q42" s="15">
        <v>0</v>
      </c>
      <c r="R42" s="15">
        <v>0</v>
      </c>
      <c r="S42" s="15">
        <v>10</v>
      </c>
      <c r="T42" s="15">
        <v>25</v>
      </c>
      <c r="U42" s="15">
        <v>3.67</v>
      </c>
      <c r="V42" s="15">
        <v>1</v>
      </c>
      <c r="W42" s="15">
        <v>4</v>
      </c>
      <c r="X42" s="15">
        <v>4</v>
      </c>
      <c r="Y42" s="15">
        <v>5</v>
      </c>
      <c r="Z42" s="15">
        <v>0</v>
      </c>
      <c r="AA42" s="15">
        <v>6</v>
      </c>
      <c r="AB42" s="15">
        <v>0</v>
      </c>
      <c r="AC42" s="15">
        <v>16.329999999999998</v>
      </c>
      <c r="AD42" s="15">
        <v>0</v>
      </c>
      <c r="AE42" s="15">
        <v>0</v>
      </c>
      <c r="AF42" s="15">
        <v>0</v>
      </c>
      <c r="AG42" s="15">
        <v>143.9</v>
      </c>
      <c r="AH42" s="15">
        <f t="shared" si="7"/>
        <v>134.15</v>
      </c>
      <c r="AI42" s="15">
        <f t="shared" si="8"/>
        <v>138.77500000000001</v>
      </c>
      <c r="AJ42" s="15">
        <f t="shared" si="9"/>
        <v>128.9</v>
      </c>
    </row>
    <row r="43" spans="1:36" ht="24" x14ac:dyDescent="0.2">
      <c r="A43" s="5">
        <v>42</v>
      </c>
      <c r="B43" s="5">
        <v>37</v>
      </c>
      <c r="C43" s="5">
        <v>37</v>
      </c>
      <c r="D43" s="5">
        <v>35</v>
      </c>
      <c r="E43" s="6" t="s">
        <v>17</v>
      </c>
      <c r="F43" s="6" t="s">
        <v>29</v>
      </c>
      <c r="G43" s="15">
        <v>15</v>
      </c>
      <c r="H43" s="15">
        <v>7.5</v>
      </c>
      <c r="I43" s="58">
        <v>0.57352621532919745</v>
      </c>
      <c r="J43" s="58">
        <f t="shared" si="5"/>
        <v>6.3381553832299353</v>
      </c>
      <c r="K43" s="58">
        <f t="shared" si="6"/>
        <v>11.507233074844903</v>
      </c>
      <c r="L43" s="15">
        <v>0</v>
      </c>
      <c r="M43" s="15">
        <v>10</v>
      </c>
      <c r="N43" s="15">
        <v>0</v>
      </c>
      <c r="O43" s="15">
        <v>2.58</v>
      </c>
      <c r="P43" s="15">
        <v>0</v>
      </c>
      <c r="Q43" s="15">
        <v>0</v>
      </c>
      <c r="R43" s="15">
        <v>0</v>
      </c>
      <c r="S43" s="15">
        <v>10</v>
      </c>
      <c r="T43" s="15">
        <v>25</v>
      </c>
      <c r="U43" s="15">
        <v>4.33</v>
      </c>
      <c r="V43" s="15">
        <v>2</v>
      </c>
      <c r="W43" s="15">
        <v>3.33</v>
      </c>
      <c r="X43" s="15">
        <v>1</v>
      </c>
      <c r="Y43" s="15">
        <v>3</v>
      </c>
      <c r="Z43" s="15">
        <v>0</v>
      </c>
      <c r="AA43" s="15">
        <v>35.479999999999997</v>
      </c>
      <c r="AB43" s="15">
        <v>1</v>
      </c>
      <c r="AC43" s="15">
        <v>15.67</v>
      </c>
      <c r="AD43" s="15">
        <v>2.67</v>
      </c>
      <c r="AE43" s="15">
        <v>0</v>
      </c>
      <c r="AF43" s="15">
        <v>5</v>
      </c>
      <c r="AG43" s="15">
        <v>143.56</v>
      </c>
      <c r="AH43" s="15">
        <f t="shared" si="7"/>
        <v>142.39815538322989</v>
      </c>
      <c r="AI43" s="15">
        <f t="shared" si="8"/>
        <v>147.56723307484486</v>
      </c>
      <c r="AJ43" s="15">
        <f t="shared" si="9"/>
        <v>136.05999999999997</v>
      </c>
    </row>
    <row r="44" spans="1:36" ht="24" x14ac:dyDescent="0.2">
      <c r="A44" s="5">
        <v>43</v>
      </c>
      <c r="B44" s="5">
        <v>39</v>
      </c>
      <c r="C44" s="5">
        <v>44</v>
      </c>
      <c r="D44" s="5">
        <v>33</v>
      </c>
      <c r="E44" s="6" t="s">
        <v>69</v>
      </c>
      <c r="F44" s="6" t="s">
        <v>74</v>
      </c>
      <c r="G44" s="15">
        <v>27</v>
      </c>
      <c r="H44" s="15">
        <v>3.02</v>
      </c>
      <c r="I44" s="58"/>
      <c r="J44" s="58">
        <f t="shared" si="5"/>
        <v>0</v>
      </c>
      <c r="K44" s="58">
        <f t="shared" si="6"/>
        <v>0</v>
      </c>
      <c r="L44" s="15">
        <v>0</v>
      </c>
      <c r="M44" s="15">
        <v>25</v>
      </c>
      <c r="N44" s="15">
        <v>0</v>
      </c>
      <c r="O44" s="15">
        <v>1.04</v>
      </c>
      <c r="P44" s="15">
        <v>0</v>
      </c>
      <c r="Q44" s="15">
        <v>0</v>
      </c>
      <c r="R44" s="15">
        <v>0</v>
      </c>
      <c r="S44" s="15">
        <v>0</v>
      </c>
      <c r="T44" s="15">
        <v>30</v>
      </c>
      <c r="U44" s="15">
        <v>2</v>
      </c>
      <c r="V44" s="15">
        <v>2</v>
      </c>
      <c r="W44" s="15">
        <v>2</v>
      </c>
      <c r="X44" s="15">
        <v>1</v>
      </c>
      <c r="Y44" s="15">
        <v>1</v>
      </c>
      <c r="Z44" s="15">
        <v>0</v>
      </c>
      <c r="AA44" s="15">
        <v>12</v>
      </c>
      <c r="AB44" s="15">
        <v>0</v>
      </c>
      <c r="AC44" s="15">
        <v>27.67</v>
      </c>
      <c r="AD44" s="15">
        <v>3.67</v>
      </c>
      <c r="AE44" s="15">
        <v>0</v>
      </c>
      <c r="AF44" s="15">
        <v>5.33</v>
      </c>
      <c r="AG44" s="15">
        <v>142.72999999999999</v>
      </c>
      <c r="AH44" s="15">
        <f t="shared" si="7"/>
        <v>139.70999999999998</v>
      </c>
      <c r="AI44" s="15">
        <f t="shared" si="8"/>
        <v>139.70999999999998</v>
      </c>
      <c r="AJ44" s="15">
        <f t="shared" si="9"/>
        <v>139.70999999999998</v>
      </c>
    </row>
    <row r="45" spans="1:36" ht="24" x14ac:dyDescent="0.2">
      <c r="A45" s="5">
        <v>44</v>
      </c>
      <c r="B45" s="5">
        <v>51</v>
      </c>
      <c r="C45" s="5">
        <v>52</v>
      </c>
      <c r="D45" s="5">
        <v>47</v>
      </c>
      <c r="E45" s="6" t="s">
        <v>69</v>
      </c>
      <c r="F45" s="6" t="s">
        <v>131</v>
      </c>
      <c r="G45" s="15">
        <v>24</v>
      </c>
      <c r="H45" s="15">
        <v>15</v>
      </c>
      <c r="I45" s="58">
        <v>0.45957756918462639</v>
      </c>
      <c r="J45" s="58">
        <f t="shared" si="5"/>
        <v>3.4894392296156589</v>
      </c>
      <c r="K45" s="58">
        <f t="shared" si="6"/>
        <v>7.2341588444234883</v>
      </c>
      <c r="L45" s="15">
        <v>0</v>
      </c>
      <c r="M45" s="15">
        <v>10</v>
      </c>
      <c r="N45" s="15">
        <v>0</v>
      </c>
      <c r="O45" s="15">
        <v>0.92</v>
      </c>
      <c r="P45" s="15">
        <v>0</v>
      </c>
      <c r="Q45" s="15">
        <v>0</v>
      </c>
      <c r="R45" s="15">
        <v>0</v>
      </c>
      <c r="S45" s="15">
        <v>10</v>
      </c>
      <c r="T45" s="15">
        <v>30</v>
      </c>
      <c r="U45" s="15">
        <v>2</v>
      </c>
      <c r="V45" s="15">
        <v>1.33</v>
      </c>
      <c r="W45" s="15">
        <v>1.67</v>
      </c>
      <c r="X45" s="15">
        <v>0.67</v>
      </c>
      <c r="Y45" s="15">
        <v>0.67</v>
      </c>
      <c r="Z45" s="15">
        <v>0</v>
      </c>
      <c r="AA45" s="15">
        <v>15.33</v>
      </c>
      <c r="AB45" s="15">
        <v>5</v>
      </c>
      <c r="AC45" s="15">
        <v>16.670000000000002</v>
      </c>
      <c r="AD45" s="15">
        <v>4</v>
      </c>
      <c r="AE45" s="15">
        <v>0</v>
      </c>
      <c r="AF45" s="15">
        <v>5</v>
      </c>
      <c r="AG45" s="15">
        <v>142.25</v>
      </c>
      <c r="AH45" s="15">
        <f t="shared" si="7"/>
        <v>130.74943922961566</v>
      </c>
      <c r="AI45" s="15">
        <f t="shared" si="8"/>
        <v>134.49415884442351</v>
      </c>
      <c r="AJ45" s="15">
        <f t="shared" si="9"/>
        <v>127.26</v>
      </c>
    </row>
    <row r="46" spans="1:36" ht="24" x14ac:dyDescent="0.2">
      <c r="A46" s="5">
        <v>45</v>
      </c>
      <c r="B46" s="5">
        <v>44</v>
      </c>
      <c r="C46" s="5">
        <v>43</v>
      </c>
      <c r="D46" s="5">
        <v>48</v>
      </c>
      <c r="E46" s="6" t="s">
        <v>26</v>
      </c>
      <c r="F46" s="6" t="s">
        <v>132</v>
      </c>
      <c r="G46" s="15">
        <v>30</v>
      </c>
      <c r="H46" s="15">
        <v>15</v>
      </c>
      <c r="I46" s="58">
        <v>0.63139999999999996</v>
      </c>
      <c r="J46" s="58">
        <f t="shared" si="5"/>
        <v>8.1774999999999984</v>
      </c>
      <c r="K46" s="58">
        <f t="shared" si="6"/>
        <v>15.247499999999999</v>
      </c>
      <c r="L46" s="15">
        <v>0</v>
      </c>
      <c r="M46" s="15">
        <v>10</v>
      </c>
      <c r="N46" s="15">
        <v>0</v>
      </c>
      <c r="O46" s="15">
        <v>2.2000000000000002</v>
      </c>
      <c r="P46" s="15">
        <v>0</v>
      </c>
      <c r="Q46" s="15">
        <v>0</v>
      </c>
      <c r="R46" s="15">
        <v>0</v>
      </c>
      <c r="S46" s="15">
        <v>10</v>
      </c>
      <c r="T46" s="15">
        <v>25</v>
      </c>
      <c r="U46" s="15">
        <v>2</v>
      </c>
      <c r="V46" s="15">
        <v>1</v>
      </c>
      <c r="W46" s="15">
        <v>3</v>
      </c>
      <c r="X46" s="15">
        <v>2</v>
      </c>
      <c r="Y46" s="15">
        <v>3</v>
      </c>
      <c r="Z46" s="15">
        <v>0</v>
      </c>
      <c r="AA46" s="15">
        <v>10</v>
      </c>
      <c r="AB46" s="15">
        <v>3.33</v>
      </c>
      <c r="AC46" s="15">
        <v>14.33</v>
      </c>
      <c r="AD46" s="15">
        <v>2.33</v>
      </c>
      <c r="AE46" s="15">
        <v>0</v>
      </c>
      <c r="AF46" s="15">
        <v>8.33</v>
      </c>
      <c r="AG46" s="15">
        <v>141.54</v>
      </c>
      <c r="AH46" s="15">
        <f t="shared" si="7"/>
        <v>134.69749999999999</v>
      </c>
      <c r="AI46" s="15">
        <f t="shared" si="8"/>
        <v>141.76750000000004</v>
      </c>
      <c r="AJ46" s="15">
        <f t="shared" si="9"/>
        <v>126.52</v>
      </c>
    </row>
    <row r="47" spans="1:36" x14ac:dyDescent="0.2">
      <c r="A47" s="5">
        <v>46</v>
      </c>
      <c r="B47" s="5">
        <v>55</v>
      </c>
      <c r="C47" s="5">
        <v>56</v>
      </c>
      <c r="D47" s="5">
        <v>49</v>
      </c>
      <c r="E47" s="6" t="s">
        <v>53</v>
      </c>
      <c r="F47" s="6" t="s">
        <v>54</v>
      </c>
      <c r="G47" s="15">
        <v>30</v>
      </c>
      <c r="H47" s="15">
        <v>15</v>
      </c>
      <c r="I47" s="58">
        <v>0.40699999999999997</v>
      </c>
      <c r="J47" s="58">
        <f t="shared" si="5"/>
        <v>2.1749999999999989</v>
      </c>
      <c r="K47" s="58">
        <f t="shared" si="6"/>
        <v>5.2624999999999984</v>
      </c>
      <c r="L47" s="15">
        <v>0</v>
      </c>
      <c r="M47" s="15">
        <v>0</v>
      </c>
      <c r="N47" s="15">
        <v>0</v>
      </c>
      <c r="O47" s="15">
        <v>1.39</v>
      </c>
      <c r="P47" s="15">
        <v>0</v>
      </c>
      <c r="Q47" s="15">
        <v>0</v>
      </c>
      <c r="R47" s="15">
        <v>0</v>
      </c>
      <c r="S47" s="15">
        <v>8</v>
      </c>
      <c r="T47" s="15">
        <v>15</v>
      </c>
      <c r="U47" s="15">
        <v>1</v>
      </c>
      <c r="V47" s="15">
        <v>1</v>
      </c>
      <c r="W47" s="15">
        <v>1</v>
      </c>
      <c r="X47" s="15">
        <v>2.67</v>
      </c>
      <c r="Y47" s="15">
        <v>2.33</v>
      </c>
      <c r="Z47" s="15">
        <v>0</v>
      </c>
      <c r="AA47" s="15">
        <v>41.67</v>
      </c>
      <c r="AB47" s="15">
        <v>0</v>
      </c>
      <c r="AC47" s="15">
        <v>14</v>
      </c>
      <c r="AD47" s="15">
        <v>5</v>
      </c>
      <c r="AE47" s="15">
        <v>0</v>
      </c>
      <c r="AF47" s="15">
        <v>3.33</v>
      </c>
      <c r="AG47" s="15">
        <v>141.38999999999999</v>
      </c>
      <c r="AH47" s="15">
        <f t="shared" si="7"/>
        <v>128.565</v>
      </c>
      <c r="AI47" s="15">
        <f t="shared" si="8"/>
        <v>131.6525</v>
      </c>
      <c r="AJ47" s="15">
        <f t="shared" si="9"/>
        <v>126.39</v>
      </c>
    </row>
    <row r="48" spans="1:36" ht="24" x14ac:dyDescent="0.2">
      <c r="A48" s="5">
        <v>47</v>
      </c>
      <c r="B48" s="5">
        <v>49</v>
      </c>
      <c r="C48" s="5">
        <v>48</v>
      </c>
      <c r="D48" s="5">
        <v>50</v>
      </c>
      <c r="E48" s="6" t="s">
        <v>12</v>
      </c>
      <c r="F48" s="6" t="s">
        <v>92</v>
      </c>
      <c r="G48" s="15">
        <v>3</v>
      </c>
      <c r="H48" s="15">
        <v>15</v>
      </c>
      <c r="I48" s="58">
        <v>0.55200000000000005</v>
      </c>
      <c r="J48" s="58">
        <f t="shared" si="5"/>
        <v>5.8000000000000007</v>
      </c>
      <c r="K48" s="58">
        <f t="shared" si="6"/>
        <v>10.700000000000001</v>
      </c>
      <c r="L48" s="15">
        <v>0</v>
      </c>
      <c r="M48" s="15">
        <v>25</v>
      </c>
      <c r="N48" s="15">
        <v>0</v>
      </c>
      <c r="O48" s="15">
        <v>4.59</v>
      </c>
      <c r="P48" s="15">
        <v>0</v>
      </c>
      <c r="Q48" s="15">
        <v>0</v>
      </c>
      <c r="R48" s="15">
        <v>0</v>
      </c>
      <c r="S48" s="15">
        <v>10</v>
      </c>
      <c r="T48" s="15">
        <v>25</v>
      </c>
      <c r="U48" s="15">
        <v>4.67</v>
      </c>
      <c r="V48" s="15">
        <v>2</v>
      </c>
      <c r="W48" s="15">
        <v>4.67</v>
      </c>
      <c r="X48" s="15">
        <v>5</v>
      </c>
      <c r="Y48" s="15">
        <v>3.33</v>
      </c>
      <c r="Z48" s="15">
        <v>0</v>
      </c>
      <c r="AA48" s="15">
        <v>9.52</v>
      </c>
      <c r="AB48" s="15">
        <v>0</v>
      </c>
      <c r="AC48" s="15">
        <v>27</v>
      </c>
      <c r="AD48" s="15">
        <v>1.33</v>
      </c>
      <c r="AE48" s="15">
        <v>0</v>
      </c>
      <c r="AF48" s="15">
        <v>1</v>
      </c>
      <c r="AG48" s="15">
        <v>141.11000000000001</v>
      </c>
      <c r="AH48" s="15">
        <f t="shared" si="7"/>
        <v>131.91</v>
      </c>
      <c r="AI48" s="15">
        <f t="shared" si="8"/>
        <v>136.81000000000003</v>
      </c>
      <c r="AJ48" s="15">
        <f t="shared" si="9"/>
        <v>126.11</v>
      </c>
    </row>
    <row r="49" spans="1:36" ht="24" x14ac:dyDescent="0.2">
      <c r="A49" s="5">
        <v>48</v>
      </c>
      <c r="B49" s="5">
        <v>54</v>
      </c>
      <c r="C49" s="5">
        <v>55</v>
      </c>
      <c r="D49" s="5">
        <v>51</v>
      </c>
      <c r="E49" s="6" t="s">
        <v>127</v>
      </c>
      <c r="F49" s="6" t="s">
        <v>133</v>
      </c>
      <c r="G49" s="15">
        <v>30</v>
      </c>
      <c r="H49" s="15">
        <v>15</v>
      </c>
      <c r="I49" s="58">
        <v>0.44443125563380287</v>
      </c>
      <c r="J49" s="58">
        <f t="shared" si="5"/>
        <v>3.1107813908450712</v>
      </c>
      <c r="K49" s="58">
        <f t="shared" si="6"/>
        <v>6.6661720862676068</v>
      </c>
      <c r="L49" s="15">
        <v>0</v>
      </c>
      <c r="M49" s="15">
        <v>10</v>
      </c>
      <c r="N49" s="15">
        <v>0</v>
      </c>
      <c r="O49" s="15">
        <v>2.0699999999999998</v>
      </c>
      <c r="P49" s="15">
        <v>0</v>
      </c>
      <c r="Q49" s="15">
        <v>0</v>
      </c>
      <c r="R49" s="15">
        <v>0</v>
      </c>
      <c r="S49" s="15">
        <v>10</v>
      </c>
      <c r="T49" s="15">
        <v>25</v>
      </c>
      <c r="U49" s="15">
        <v>4</v>
      </c>
      <c r="V49" s="15">
        <v>1.33</v>
      </c>
      <c r="W49" s="15">
        <v>2</v>
      </c>
      <c r="X49" s="15">
        <v>0.67</v>
      </c>
      <c r="Y49" s="15">
        <v>2.67</v>
      </c>
      <c r="Z49" s="15">
        <v>0</v>
      </c>
      <c r="AA49" s="15">
        <v>11.97</v>
      </c>
      <c r="AB49" s="15">
        <v>3</v>
      </c>
      <c r="AC49" s="15">
        <v>14.67</v>
      </c>
      <c r="AD49" s="15">
        <v>5.33</v>
      </c>
      <c r="AE49" s="15">
        <v>0</v>
      </c>
      <c r="AF49" s="15">
        <v>3.33</v>
      </c>
      <c r="AG49" s="15">
        <v>141.03</v>
      </c>
      <c r="AH49" s="15">
        <f t="shared" si="7"/>
        <v>129.15078139084508</v>
      </c>
      <c r="AI49" s="15">
        <f t="shared" si="8"/>
        <v>132.70617208626763</v>
      </c>
      <c r="AJ49" s="15">
        <f t="shared" si="9"/>
        <v>126.03999999999999</v>
      </c>
    </row>
    <row r="50" spans="1:36" ht="24" x14ac:dyDescent="0.2">
      <c r="A50" s="5">
        <v>49</v>
      </c>
      <c r="B50" s="5">
        <v>42</v>
      </c>
      <c r="C50" s="5">
        <v>36</v>
      </c>
      <c r="D50" s="5">
        <v>52</v>
      </c>
      <c r="E50" s="6" t="s">
        <v>45</v>
      </c>
      <c r="F50" s="6" t="s">
        <v>56</v>
      </c>
      <c r="G50" s="15">
        <v>27</v>
      </c>
      <c r="H50" s="15">
        <v>15</v>
      </c>
      <c r="I50" s="58">
        <v>0.73499999999999999</v>
      </c>
      <c r="J50" s="58">
        <f t="shared" si="5"/>
        <v>12.0625</v>
      </c>
      <c r="K50" s="58">
        <f t="shared" si="6"/>
        <v>24.3125</v>
      </c>
      <c r="L50" s="15">
        <v>0</v>
      </c>
      <c r="M50" s="15">
        <v>0</v>
      </c>
      <c r="N50" s="15">
        <v>0</v>
      </c>
      <c r="O50" s="15">
        <v>4.26</v>
      </c>
      <c r="P50" s="15">
        <v>0</v>
      </c>
      <c r="Q50" s="15">
        <v>0</v>
      </c>
      <c r="R50" s="15">
        <v>0</v>
      </c>
      <c r="S50" s="15">
        <v>5</v>
      </c>
      <c r="T50" s="15">
        <v>30</v>
      </c>
      <c r="U50" s="15">
        <v>2</v>
      </c>
      <c r="V50" s="15">
        <v>2</v>
      </c>
      <c r="W50" s="15">
        <v>3</v>
      </c>
      <c r="X50" s="15">
        <v>2</v>
      </c>
      <c r="Y50" s="15">
        <v>2</v>
      </c>
      <c r="Z50" s="15">
        <v>13.33</v>
      </c>
      <c r="AA50" s="15">
        <v>5</v>
      </c>
      <c r="AB50" s="15">
        <v>0.33</v>
      </c>
      <c r="AC50" s="15">
        <v>14.67</v>
      </c>
      <c r="AD50" s="15">
        <v>5</v>
      </c>
      <c r="AE50" s="15">
        <v>0</v>
      </c>
      <c r="AF50" s="15">
        <v>10</v>
      </c>
      <c r="AG50" s="15">
        <v>140.59</v>
      </c>
      <c r="AH50" s="15">
        <f t="shared" si="7"/>
        <v>137.65249999999997</v>
      </c>
      <c r="AI50" s="15">
        <f t="shared" si="8"/>
        <v>149.90249999999997</v>
      </c>
      <c r="AJ50" s="15">
        <f t="shared" si="9"/>
        <v>125.58999999999999</v>
      </c>
    </row>
    <row r="51" spans="1:36" ht="24" x14ac:dyDescent="0.2">
      <c r="A51" s="5">
        <v>50</v>
      </c>
      <c r="B51" s="5">
        <v>40</v>
      </c>
      <c r="C51" s="5">
        <v>34</v>
      </c>
      <c r="D51" s="5">
        <v>53</v>
      </c>
      <c r="E51" s="6" t="s">
        <v>11</v>
      </c>
      <c r="F51" s="6" t="s">
        <v>73</v>
      </c>
      <c r="G51" s="15">
        <v>30</v>
      </c>
      <c r="H51" s="15">
        <v>15</v>
      </c>
      <c r="I51" s="67">
        <v>0.91846499999999998</v>
      </c>
      <c r="J51" s="58">
        <f t="shared" si="5"/>
        <v>15</v>
      </c>
      <c r="K51" s="58">
        <f t="shared" si="6"/>
        <v>30</v>
      </c>
      <c r="L51" s="15">
        <v>0</v>
      </c>
      <c r="M51" s="15">
        <v>0</v>
      </c>
      <c r="N51" s="15">
        <v>0</v>
      </c>
      <c r="O51" s="15">
        <v>1.19</v>
      </c>
      <c r="P51" s="15">
        <v>0</v>
      </c>
      <c r="Q51" s="15">
        <v>0</v>
      </c>
      <c r="R51" s="15">
        <v>0</v>
      </c>
      <c r="S51" s="15">
        <v>0</v>
      </c>
      <c r="T51" s="15">
        <v>30</v>
      </c>
      <c r="U51" s="15">
        <v>2.67</v>
      </c>
      <c r="V51" s="15">
        <v>1.33</v>
      </c>
      <c r="W51" s="15">
        <v>3</v>
      </c>
      <c r="X51" s="15">
        <v>1.33</v>
      </c>
      <c r="Y51" s="15">
        <v>2</v>
      </c>
      <c r="Z51" s="15">
        <v>0.33</v>
      </c>
      <c r="AA51" s="15">
        <v>25.85</v>
      </c>
      <c r="AB51" s="15">
        <v>1</v>
      </c>
      <c r="AC51" s="15">
        <v>13.67</v>
      </c>
      <c r="AD51" s="15">
        <v>4</v>
      </c>
      <c r="AE51" s="15">
        <v>0</v>
      </c>
      <c r="AF51" s="15">
        <v>7</v>
      </c>
      <c r="AG51" s="15">
        <v>138.37</v>
      </c>
      <c r="AH51" s="15">
        <f t="shared" si="7"/>
        <v>138.37</v>
      </c>
      <c r="AI51" s="15">
        <f t="shared" si="8"/>
        <v>153.36999999999998</v>
      </c>
      <c r="AJ51" s="15">
        <f t="shared" si="9"/>
        <v>123.36999999999999</v>
      </c>
    </row>
    <row r="52" spans="1:36" ht="24" x14ac:dyDescent="0.2">
      <c r="A52" s="5">
        <v>51</v>
      </c>
      <c r="B52" s="5">
        <v>43</v>
      </c>
      <c r="C52" s="5">
        <v>50</v>
      </c>
      <c r="D52" s="5">
        <v>36</v>
      </c>
      <c r="E52" s="6" t="s">
        <v>19</v>
      </c>
      <c r="F52" s="6" t="s">
        <v>134</v>
      </c>
      <c r="G52" s="15">
        <v>27</v>
      </c>
      <c r="H52" s="15">
        <v>1.6</v>
      </c>
      <c r="I52" s="68">
        <v>0.105347</v>
      </c>
      <c r="J52" s="58">
        <f t="shared" si="5"/>
        <v>0</v>
      </c>
      <c r="K52" s="58">
        <f t="shared" si="6"/>
        <v>0</v>
      </c>
      <c r="L52" s="15">
        <v>0</v>
      </c>
      <c r="M52" s="15">
        <v>25</v>
      </c>
      <c r="N52" s="15">
        <v>0</v>
      </c>
      <c r="O52" s="15">
        <v>1.19</v>
      </c>
      <c r="P52" s="15">
        <v>0</v>
      </c>
      <c r="Q52" s="15">
        <v>0</v>
      </c>
      <c r="R52" s="15">
        <v>0</v>
      </c>
      <c r="S52" s="15">
        <v>0</v>
      </c>
      <c r="T52" s="15">
        <v>30</v>
      </c>
      <c r="U52" s="15">
        <v>2.67</v>
      </c>
      <c r="V52" s="15">
        <v>2</v>
      </c>
      <c r="W52" s="15">
        <v>2.67</v>
      </c>
      <c r="X52" s="15">
        <v>1.67</v>
      </c>
      <c r="Y52" s="15">
        <v>2.67</v>
      </c>
      <c r="Z52" s="15">
        <v>0</v>
      </c>
      <c r="AA52" s="15">
        <v>12</v>
      </c>
      <c r="AB52" s="15">
        <v>4</v>
      </c>
      <c r="AC52" s="15">
        <v>15</v>
      </c>
      <c r="AD52" s="15">
        <v>3.33</v>
      </c>
      <c r="AE52" s="15">
        <v>0</v>
      </c>
      <c r="AF52" s="15">
        <v>6</v>
      </c>
      <c r="AG52" s="15">
        <v>136.79</v>
      </c>
      <c r="AH52" s="15">
        <f t="shared" si="7"/>
        <v>135.20000000000002</v>
      </c>
      <c r="AI52" s="15">
        <f t="shared" si="8"/>
        <v>135.20000000000002</v>
      </c>
      <c r="AJ52" s="15">
        <f t="shared" si="9"/>
        <v>135.20000000000002</v>
      </c>
    </row>
    <row r="53" spans="1:36" x14ac:dyDescent="0.2">
      <c r="A53" s="5">
        <v>52</v>
      </c>
      <c r="B53" s="5">
        <v>64</v>
      </c>
      <c r="C53" s="5">
        <v>68</v>
      </c>
      <c r="D53" s="5">
        <v>55</v>
      </c>
      <c r="E53" s="6" t="s">
        <v>53</v>
      </c>
      <c r="F53" s="6" t="s">
        <v>57</v>
      </c>
      <c r="G53" s="15">
        <v>27</v>
      </c>
      <c r="H53" s="15">
        <v>15</v>
      </c>
      <c r="I53" s="58">
        <v>0.311</v>
      </c>
      <c r="J53" s="58">
        <f t="shared" si="5"/>
        <v>1.1099999999999999</v>
      </c>
      <c r="K53" s="58">
        <f t="shared" si="6"/>
        <v>2.7749999999999995</v>
      </c>
      <c r="L53" s="15">
        <v>0</v>
      </c>
      <c r="M53" s="15">
        <v>0</v>
      </c>
      <c r="N53" s="15">
        <v>0</v>
      </c>
      <c r="O53" s="15">
        <v>1.39</v>
      </c>
      <c r="P53" s="15">
        <v>0</v>
      </c>
      <c r="Q53" s="15">
        <v>0</v>
      </c>
      <c r="R53" s="15">
        <v>0</v>
      </c>
      <c r="S53" s="15">
        <v>5</v>
      </c>
      <c r="T53" s="15">
        <v>15</v>
      </c>
      <c r="U53" s="15">
        <v>1</v>
      </c>
      <c r="V53" s="15">
        <v>1</v>
      </c>
      <c r="W53" s="15">
        <v>1</v>
      </c>
      <c r="X53" s="15">
        <v>2.67</v>
      </c>
      <c r="Y53" s="15">
        <v>2.33</v>
      </c>
      <c r="Z53" s="15">
        <v>8.33</v>
      </c>
      <c r="AA53" s="15">
        <v>27.33</v>
      </c>
      <c r="AB53" s="15">
        <v>5</v>
      </c>
      <c r="AC53" s="15">
        <v>15.67</v>
      </c>
      <c r="AD53" s="15">
        <v>5</v>
      </c>
      <c r="AE53" s="15">
        <v>0</v>
      </c>
      <c r="AF53" s="15">
        <v>3.33</v>
      </c>
      <c r="AG53" s="15">
        <v>136.06</v>
      </c>
      <c r="AH53" s="15">
        <f t="shared" si="7"/>
        <v>122.16</v>
      </c>
      <c r="AI53" s="15">
        <f t="shared" si="8"/>
        <v>123.825</v>
      </c>
      <c r="AJ53" s="15">
        <f t="shared" si="9"/>
        <v>121.05</v>
      </c>
    </row>
    <row r="54" spans="1:36" ht="24" x14ac:dyDescent="0.2">
      <c r="A54" s="5">
        <v>53</v>
      </c>
      <c r="B54" s="5">
        <v>58</v>
      </c>
      <c r="C54" s="5">
        <v>58</v>
      </c>
      <c r="D54" s="5">
        <v>56</v>
      </c>
      <c r="E54" s="6" t="s">
        <v>18</v>
      </c>
      <c r="F54" s="6" t="s">
        <v>135</v>
      </c>
      <c r="G54" s="15">
        <v>18</v>
      </c>
      <c r="H54" s="15">
        <v>15</v>
      </c>
      <c r="I54" s="58">
        <v>0.50597849800000005</v>
      </c>
      <c r="J54" s="58">
        <f t="shared" si="5"/>
        <v>4.6494624500000006</v>
      </c>
      <c r="K54" s="58">
        <f t="shared" si="6"/>
        <v>8.9741936750000004</v>
      </c>
      <c r="L54" s="15">
        <v>0</v>
      </c>
      <c r="M54" s="15">
        <v>0</v>
      </c>
      <c r="N54" s="15">
        <v>0</v>
      </c>
      <c r="O54" s="15">
        <v>2.76</v>
      </c>
      <c r="P54" s="15">
        <v>0</v>
      </c>
      <c r="Q54" s="15">
        <v>0</v>
      </c>
      <c r="R54" s="15">
        <v>0</v>
      </c>
      <c r="S54" s="15">
        <v>0</v>
      </c>
      <c r="T54" s="15">
        <v>25</v>
      </c>
      <c r="U54" s="15">
        <v>1</v>
      </c>
      <c r="V54" s="15">
        <v>4</v>
      </c>
      <c r="W54" s="15">
        <v>4.67</v>
      </c>
      <c r="X54" s="15">
        <v>4.33</v>
      </c>
      <c r="Y54" s="15">
        <v>3</v>
      </c>
      <c r="Z54" s="15">
        <v>0</v>
      </c>
      <c r="AA54" s="15">
        <v>30.05</v>
      </c>
      <c r="AB54" s="15">
        <v>0</v>
      </c>
      <c r="AC54" s="15">
        <v>12</v>
      </c>
      <c r="AD54" s="15">
        <v>9.33</v>
      </c>
      <c r="AE54" s="15">
        <v>0</v>
      </c>
      <c r="AF54" s="15">
        <v>6.67</v>
      </c>
      <c r="AG54" s="15">
        <v>135.81</v>
      </c>
      <c r="AH54" s="15">
        <f t="shared" si="7"/>
        <v>125.45946245</v>
      </c>
      <c r="AI54" s="15">
        <f t="shared" si="8"/>
        <v>129.78419367499998</v>
      </c>
      <c r="AJ54" s="15">
        <f t="shared" si="9"/>
        <v>120.81</v>
      </c>
    </row>
    <row r="55" spans="1:36" ht="24" x14ac:dyDescent="0.2">
      <c r="A55" s="5">
        <v>54</v>
      </c>
      <c r="B55" s="5">
        <v>48</v>
      </c>
      <c r="C55" s="5">
        <v>38</v>
      </c>
      <c r="D55" s="5">
        <v>57</v>
      </c>
      <c r="E55" s="6" t="s">
        <v>136</v>
      </c>
      <c r="F55" s="6" t="s">
        <v>137</v>
      </c>
      <c r="G55" s="15">
        <v>30</v>
      </c>
      <c r="H55" s="15">
        <v>15</v>
      </c>
      <c r="I55" s="58">
        <v>0.76443253090141694</v>
      </c>
      <c r="J55" s="58">
        <f t="shared" si="5"/>
        <v>13.166219908803136</v>
      </c>
      <c r="K55" s="58">
        <f t="shared" si="6"/>
        <v>26.887846453873983</v>
      </c>
      <c r="L55" s="15">
        <v>0</v>
      </c>
      <c r="M55" s="15">
        <v>0</v>
      </c>
      <c r="N55" s="15">
        <v>0</v>
      </c>
      <c r="O55" s="15">
        <v>1.03</v>
      </c>
      <c r="P55" s="15">
        <v>0</v>
      </c>
      <c r="Q55" s="15">
        <v>0</v>
      </c>
      <c r="R55" s="15">
        <v>0</v>
      </c>
      <c r="S55" s="15">
        <v>0</v>
      </c>
      <c r="T55" s="15">
        <v>30</v>
      </c>
      <c r="U55" s="15">
        <v>2</v>
      </c>
      <c r="V55" s="15">
        <v>2</v>
      </c>
      <c r="W55" s="15">
        <v>2</v>
      </c>
      <c r="X55" s="15">
        <v>1</v>
      </c>
      <c r="Y55" s="15">
        <v>2</v>
      </c>
      <c r="Z55" s="15">
        <v>0</v>
      </c>
      <c r="AA55" s="15">
        <v>26.27</v>
      </c>
      <c r="AB55" s="15">
        <v>1.33</v>
      </c>
      <c r="AC55" s="15">
        <v>13.67</v>
      </c>
      <c r="AD55" s="15">
        <v>2.67</v>
      </c>
      <c r="AE55" s="15">
        <v>0</v>
      </c>
      <c r="AF55" s="15">
        <v>6.67</v>
      </c>
      <c r="AG55" s="15">
        <v>135.63999999999999</v>
      </c>
      <c r="AH55" s="15">
        <f t="shared" si="7"/>
        <v>133.80621990880312</v>
      </c>
      <c r="AI55" s="15">
        <f t="shared" si="8"/>
        <v>147.52784645387393</v>
      </c>
      <c r="AJ55" s="15">
        <f t="shared" si="9"/>
        <v>120.64</v>
      </c>
    </row>
    <row r="56" spans="1:36" ht="24" x14ac:dyDescent="0.2">
      <c r="A56" s="5">
        <v>55</v>
      </c>
      <c r="B56" s="5">
        <v>67</v>
      </c>
      <c r="C56" s="5">
        <v>73</v>
      </c>
      <c r="D56" s="5">
        <v>58</v>
      </c>
      <c r="E56" s="6" t="s">
        <v>22</v>
      </c>
      <c r="F56" s="6" t="s">
        <v>99</v>
      </c>
      <c r="G56" s="15">
        <v>21</v>
      </c>
      <c r="H56" s="15">
        <v>15</v>
      </c>
      <c r="I56" s="58">
        <v>0.20819599999999999</v>
      </c>
      <c r="J56" s="58">
        <f t="shared" si="5"/>
        <v>8.1959999999999811E-2</v>
      </c>
      <c r="K56" s="58">
        <f t="shared" si="6"/>
        <v>0.20489999999999953</v>
      </c>
      <c r="L56" s="15">
        <v>0</v>
      </c>
      <c r="M56" s="15">
        <v>10</v>
      </c>
      <c r="N56" s="15">
        <v>0</v>
      </c>
      <c r="O56" s="15">
        <v>2.68</v>
      </c>
      <c r="P56" s="15">
        <v>0</v>
      </c>
      <c r="Q56" s="15">
        <v>0</v>
      </c>
      <c r="R56" s="15">
        <v>0</v>
      </c>
      <c r="S56" s="15">
        <v>10</v>
      </c>
      <c r="T56" s="15">
        <v>25</v>
      </c>
      <c r="U56" s="15">
        <v>2.67</v>
      </c>
      <c r="V56" s="15">
        <v>2</v>
      </c>
      <c r="W56" s="15">
        <v>3</v>
      </c>
      <c r="X56" s="15">
        <v>2.67</v>
      </c>
      <c r="Y56" s="15">
        <v>2.33</v>
      </c>
      <c r="Z56" s="15">
        <v>0</v>
      </c>
      <c r="AA56" s="15">
        <v>4.2300000000000004</v>
      </c>
      <c r="AB56" s="15">
        <v>5</v>
      </c>
      <c r="AC56" s="15">
        <v>14</v>
      </c>
      <c r="AD56" s="15">
        <v>4</v>
      </c>
      <c r="AE56" s="15">
        <v>0</v>
      </c>
      <c r="AF56" s="15">
        <v>11.33</v>
      </c>
      <c r="AG56" s="15">
        <v>134.91</v>
      </c>
      <c r="AH56" s="15">
        <f t="shared" si="7"/>
        <v>119.99196000000001</v>
      </c>
      <c r="AI56" s="15">
        <f t="shared" si="8"/>
        <v>120.11490000000001</v>
      </c>
      <c r="AJ56" s="15">
        <f t="shared" si="9"/>
        <v>119.91000000000001</v>
      </c>
    </row>
    <row r="57" spans="1:36" ht="36" x14ac:dyDescent="0.2">
      <c r="A57" s="5">
        <v>56</v>
      </c>
      <c r="B57" s="5">
        <v>56</v>
      </c>
      <c r="C57" s="5">
        <v>54</v>
      </c>
      <c r="D57" s="5">
        <v>59</v>
      </c>
      <c r="E57" s="6" t="s">
        <v>16</v>
      </c>
      <c r="F57" s="6" t="s">
        <v>102</v>
      </c>
      <c r="G57" s="15">
        <v>24</v>
      </c>
      <c r="H57" s="15">
        <v>15</v>
      </c>
      <c r="I57" s="58">
        <v>0.61943521641524868</v>
      </c>
      <c r="J57" s="58">
        <f t="shared" si="5"/>
        <v>7.7288206155718262</v>
      </c>
      <c r="K57" s="58">
        <f t="shared" si="6"/>
        <v>14.200581436334261</v>
      </c>
      <c r="L57" s="15">
        <v>0</v>
      </c>
      <c r="M57" s="15">
        <v>10</v>
      </c>
      <c r="N57" s="15">
        <v>0</v>
      </c>
      <c r="O57" s="15">
        <v>2.14</v>
      </c>
      <c r="P57" s="15">
        <v>0</v>
      </c>
      <c r="Q57" s="15">
        <v>0</v>
      </c>
      <c r="R57" s="15">
        <v>0</v>
      </c>
      <c r="S57" s="15">
        <v>10</v>
      </c>
      <c r="T57" s="15">
        <v>30</v>
      </c>
      <c r="U57" s="15">
        <v>2</v>
      </c>
      <c r="V57" s="15">
        <v>1</v>
      </c>
      <c r="W57" s="15">
        <v>1</v>
      </c>
      <c r="X57" s="15">
        <v>1.33</v>
      </c>
      <c r="Y57" s="15">
        <v>2</v>
      </c>
      <c r="Z57" s="15">
        <v>0</v>
      </c>
      <c r="AA57" s="15">
        <v>12</v>
      </c>
      <c r="AB57" s="15">
        <v>3.33</v>
      </c>
      <c r="AC57" s="15">
        <v>14.33</v>
      </c>
      <c r="AD57" s="15">
        <v>2.33</v>
      </c>
      <c r="AE57" s="15">
        <v>0</v>
      </c>
      <c r="AF57" s="15">
        <v>4.33</v>
      </c>
      <c r="AG57" s="15">
        <v>134.81</v>
      </c>
      <c r="AH57" s="15">
        <f t="shared" si="7"/>
        <v>127.51882061557181</v>
      </c>
      <c r="AI57" s="15">
        <f t="shared" si="8"/>
        <v>133.99058143633428</v>
      </c>
      <c r="AJ57" s="15">
        <f t="shared" si="9"/>
        <v>119.78999999999999</v>
      </c>
    </row>
    <row r="58" spans="1:36" ht="24" x14ac:dyDescent="0.2">
      <c r="A58" s="5">
        <v>57</v>
      </c>
      <c r="B58" s="5">
        <v>53</v>
      </c>
      <c r="C58" s="5">
        <v>51</v>
      </c>
      <c r="D58" s="5">
        <v>54</v>
      </c>
      <c r="E58" s="6" t="s">
        <v>104</v>
      </c>
      <c r="F58" s="6" t="s">
        <v>105</v>
      </c>
      <c r="G58" s="15">
        <v>27</v>
      </c>
      <c r="H58" s="15">
        <v>11.8</v>
      </c>
      <c r="I58" s="58">
        <v>0.57755100000000004</v>
      </c>
      <c r="J58" s="58">
        <f t="shared" si="5"/>
        <v>6.4387750000000006</v>
      </c>
      <c r="K58" s="58">
        <f t="shared" si="6"/>
        <v>11.658162500000001</v>
      </c>
      <c r="L58" s="15">
        <v>0</v>
      </c>
      <c r="M58" s="15">
        <v>0</v>
      </c>
      <c r="N58" s="15">
        <v>0</v>
      </c>
      <c r="O58" s="15">
        <v>2.78</v>
      </c>
      <c r="P58" s="15">
        <v>0</v>
      </c>
      <c r="Q58" s="15">
        <v>0</v>
      </c>
      <c r="R58" s="15">
        <v>0</v>
      </c>
      <c r="S58" s="15">
        <v>5</v>
      </c>
      <c r="T58" s="15">
        <v>30</v>
      </c>
      <c r="U58" s="15">
        <v>1.67</v>
      </c>
      <c r="V58" s="15">
        <v>1</v>
      </c>
      <c r="W58" s="15">
        <v>1.67</v>
      </c>
      <c r="X58" s="15">
        <v>1.33</v>
      </c>
      <c r="Y58" s="15">
        <v>1</v>
      </c>
      <c r="Z58" s="15">
        <v>0</v>
      </c>
      <c r="AA58" s="15">
        <v>25.79</v>
      </c>
      <c r="AB58" s="15">
        <v>1.67</v>
      </c>
      <c r="AC58" s="15">
        <v>12</v>
      </c>
      <c r="AD58" s="15">
        <v>7</v>
      </c>
      <c r="AE58" s="15">
        <v>0</v>
      </c>
      <c r="AF58" s="15">
        <v>5</v>
      </c>
      <c r="AG58" s="15">
        <v>134.71</v>
      </c>
      <c r="AH58" s="15">
        <f t="shared" si="7"/>
        <v>129.34877499999999</v>
      </c>
      <c r="AI58" s="15">
        <f t="shared" si="8"/>
        <v>134.56816250000003</v>
      </c>
      <c r="AJ58" s="15">
        <f t="shared" si="9"/>
        <v>122.91000000000001</v>
      </c>
    </row>
    <row r="59" spans="1:36" ht="24" x14ac:dyDescent="0.2">
      <c r="A59" s="5">
        <v>58</v>
      </c>
      <c r="B59" s="5">
        <v>62</v>
      </c>
      <c r="C59" s="5">
        <v>66</v>
      </c>
      <c r="D59" s="5">
        <v>60</v>
      </c>
      <c r="E59" s="6" t="s">
        <v>89</v>
      </c>
      <c r="F59" s="6" t="s">
        <v>103</v>
      </c>
      <c r="G59" s="15">
        <v>27</v>
      </c>
      <c r="H59" s="15">
        <v>15</v>
      </c>
      <c r="I59" s="58">
        <v>0.46</v>
      </c>
      <c r="J59" s="58">
        <f t="shared" si="5"/>
        <v>3.5</v>
      </c>
      <c r="K59" s="58">
        <f t="shared" si="6"/>
        <v>7.25</v>
      </c>
      <c r="L59" s="15">
        <v>0</v>
      </c>
      <c r="M59" s="15">
        <v>25</v>
      </c>
      <c r="N59" s="15">
        <v>0</v>
      </c>
      <c r="O59" s="15">
        <v>1.26</v>
      </c>
      <c r="P59" s="15">
        <v>0</v>
      </c>
      <c r="Q59" s="15">
        <v>0</v>
      </c>
      <c r="R59" s="15">
        <v>0</v>
      </c>
      <c r="S59" s="15">
        <v>0</v>
      </c>
      <c r="T59" s="15">
        <v>25</v>
      </c>
      <c r="U59" s="15">
        <v>2</v>
      </c>
      <c r="V59" s="15">
        <v>0.67</v>
      </c>
      <c r="W59" s="15">
        <v>3</v>
      </c>
      <c r="X59" s="15">
        <v>2</v>
      </c>
      <c r="Y59" s="15">
        <v>2.67</v>
      </c>
      <c r="Z59" s="15">
        <v>0</v>
      </c>
      <c r="AA59" s="15">
        <v>4</v>
      </c>
      <c r="AB59" s="15">
        <v>0</v>
      </c>
      <c r="AC59" s="15">
        <v>27</v>
      </c>
      <c r="AD59" s="15">
        <v>0</v>
      </c>
      <c r="AE59" s="15">
        <v>0</v>
      </c>
      <c r="AF59" s="15">
        <v>0</v>
      </c>
      <c r="AG59" s="15">
        <v>134.6</v>
      </c>
      <c r="AH59" s="15">
        <f t="shared" si="7"/>
        <v>123.1</v>
      </c>
      <c r="AI59" s="15">
        <f t="shared" si="8"/>
        <v>126.85</v>
      </c>
      <c r="AJ59" s="15">
        <f t="shared" si="9"/>
        <v>119.6</v>
      </c>
    </row>
    <row r="60" spans="1:36" ht="24" x14ac:dyDescent="0.2">
      <c r="A60" s="5">
        <v>59</v>
      </c>
      <c r="B60" s="5">
        <v>66</v>
      </c>
      <c r="C60" s="5">
        <v>69</v>
      </c>
      <c r="D60" s="5">
        <v>63</v>
      </c>
      <c r="E60" s="6" t="s">
        <v>22</v>
      </c>
      <c r="F60" s="6" t="s">
        <v>138</v>
      </c>
      <c r="G60" s="15">
        <v>27</v>
      </c>
      <c r="H60" s="15">
        <v>15</v>
      </c>
      <c r="I60" s="58">
        <v>0.37151993031278746</v>
      </c>
      <c r="J60" s="58">
        <f t="shared" si="5"/>
        <v>1.7151993031278747</v>
      </c>
      <c r="K60" s="58">
        <f t="shared" si="6"/>
        <v>4.2879982578196865</v>
      </c>
      <c r="L60" s="15">
        <v>0</v>
      </c>
      <c r="M60" s="15">
        <v>10</v>
      </c>
      <c r="N60" s="15">
        <v>0</v>
      </c>
      <c r="O60" s="15">
        <v>2.68</v>
      </c>
      <c r="P60" s="15">
        <v>0</v>
      </c>
      <c r="Q60" s="15">
        <v>0</v>
      </c>
      <c r="R60" s="15">
        <v>0</v>
      </c>
      <c r="S60" s="15">
        <v>5</v>
      </c>
      <c r="T60" s="15">
        <v>25</v>
      </c>
      <c r="U60" s="15">
        <v>2.67</v>
      </c>
      <c r="V60" s="15">
        <v>2</v>
      </c>
      <c r="W60" s="15">
        <v>3</v>
      </c>
      <c r="X60" s="15">
        <v>2.67</v>
      </c>
      <c r="Y60" s="15">
        <v>2.33</v>
      </c>
      <c r="Z60" s="15">
        <v>0</v>
      </c>
      <c r="AA60" s="15">
        <v>5.33</v>
      </c>
      <c r="AB60" s="15">
        <v>1.67</v>
      </c>
      <c r="AC60" s="15">
        <v>15.33</v>
      </c>
      <c r="AD60" s="15">
        <v>7.33</v>
      </c>
      <c r="AE60" s="15">
        <v>0</v>
      </c>
      <c r="AF60" s="15">
        <v>6.67</v>
      </c>
      <c r="AG60" s="15">
        <v>133.68</v>
      </c>
      <c r="AH60" s="15">
        <f t="shared" si="7"/>
        <v>120.39519930312787</v>
      </c>
      <c r="AI60" s="15">
        <f t="shared" si="8"/>
        <v>122.96799825781969</v>
      </c>
      <c r="AJ60" s="15">
        <f t="shared" si="9"/>
        <v>118.68</v>
      </c>
    </row>
    <row r="61" spans="1:36" ht="24" x14ac:dyDescent="0.2">
      <c r="A61" s="5">
        <v>60</v>
      </c>
      <c r="B61" s="5">
        <v>52</v>
      </c>
      <c r="C61" s="5">
        <v>45</v>
      </c>
      <c r="D61" s="5">
        <v>62</v>
      </c>
      <c r="E61" s="6" t="s">
        <v>104</v>
      </c>
      <c r="F61" s="6" t="s">
        <v>139</v>
      </c>
      <c r="G61" s="15">
        <v>30</v>
      </c>
      <c r="H61" s="15">
        <v>14.2</v>
      </c>
      <c r="I61" s="58">
        <v>0.68411500000000003</v>
      </c>
      <c r="J61" s="58">
        <f t="shared" si="5"/>
        <v>10.154312500000003</v>
      </c>
      <c r="K61" s="58">
        <f t="shared" si="6"/>
        <v>19.860062500000005</v>
      </c>
      <c r="L61" s="15">
        <v>0</v>
      </c>
      <c r="M61" s="15">
        <v>0</v>
      </c>
      <c r="N61" s="15">
        <v>0</v>
      </c>
      <c r="O61" s="15">
        <v>2.65</v>
      </c>
      <c r="P61" s="15">
        <v>0</v>
      </c>
      <c r="Q61" s="15">
        <v>0</v>
      </c>
      <c r="R61" s="15">
        <v>0</v>
      </c>
      <c r="S61" s="15">
        <v>0</v>
      </c>
      <c r="T61" s="15">
        <v>30</v>
      </c>
      <c r="U61" s="15">
        <v>1.33</v>
      </c>
      <c r="V61" s="15">
        <v>1.67</v>
      </c>
      <c r="W61" s="15">
        <v>2</v>
      </c>
      <c r="X61" s="15">
        <v>0.67</v>
      </c>
      <c r="Y61" s="15">
        <v>1.33</v>
      </c>
      <c r="Z61" s="15">
        <v>5</v>
      </c>
      <c r="AA61" s="15">
        <v>4</v>
      </c>
      <c r="AB61" s="15">
        <v>1</v>
      </c>
      <c r="AC61" s="15">
        <v>30</v>
      </c>
      <c r="AD61" s="15">
        <v>3</v>
      </c>
      <c r="AE61" s="15">
        <v>0</v>
      </c>
      <c r="AF61" s="15">
        <v>6.67</v>
      </c>
      <c r="AG61" s="15">
        <v>133.52000000000001</v>
      </c>
      <c r="AH61" s="15">
        <f t="shared" si="7"/>
        <v>129.4743125</v>
      </c>
      <c r="AI61" s="15">
        <f t="shared" si="8"/>
        <v>139.18006249999999</v>
      </c>
      <c r="AJ61" s="15">
        <f t="shared" si="9"/>
        <v>119.32</v>
      </c>
    </row>
    <row r="62" spans="1:36" ht="24" x14ac:dyDescent="0.2">
      <c r="A62" s="5">
        <v>61</v>
      </c>
      <c r="B62" s="5">
        <v>50</v>
      </c>
      <c r="C62" s="5">
        <v>57</v>
      </c>
      <c r="D62" s="5">
        <v>41</v>
      </c>
      <c r="E62" s="6" t="s">
        <v>51</v>
      </c>
      <c r="F62" s="6" t="s">
        <v>59</v>
      </c>
      <c r="G62" s="15">
        <v>30</v>
      </c>
      <c r="H62" s="15">
        <v>2</v>
      </c>
      <c r="I62" s="58">
        <v>0.15174699999999999</v>
      </c>
      <c r="J62" s="58">
        <f t="shared" si="5"/>
        <v>0</v>
      </c>
      <c r="K62" s="58">
        <f t="shared" si="6"/>
        <v>0</v>
      </c>
      <c r="L62" s="15">
        <v>0</v>
      </c>
      <c r="M62" s="15">
        <v>10</v>
      </c>
      <c r="N62" s="15">
        <v>0</v>
      </c>
      <c r="O62" s="15">
        <v>2.12</v>
      </c>
      <c r="P62" s="15">
        <v>0</v>
      </c>
      <c r="Q62" s="15">
        <v>0</v>
      </c>
      <c r="R62" s="15">
        <v>0</v>
      </c>
      <c r="S62" s="15">
        <v>3</v>
      </c>
      <c r="T62" s="15">
        <v>30</v>
      </c>
      <c r="U62" s="15">
        <v>2</v>
      </c>
      <c r="V62" s="15">
        <v>2</v>
      </c>
      <c r="W62" s="15">
        <v>3</v>
      </c>
      <c r="X62" s="15">
        <v>2</v>
      </c>
      <c r="Y62" s="15">
        <v>3</v>
      </c>
      <c r="Z62" s="15">
        <v>15</v>
      </c>
      <c r="AA62" s="15">
        <v>5</v>
      </c>
      <c r="AB62" s="15">
        <v>0</v>
      </c>
      <c r="AC62" s="15">
        <v>15</v>
      </c>
      <c r="AD62" s="15">
        <v>0</v>
      </c>
      <c r="AE62" s="15">
        <v>0</v>
      </c>
      <c r="AF62" s="15">
        <v>9.33</v>
      </c>
      <c r="AG62" s="15">
        <v>133.44999999999999</v>
      </c>
      <c r="AH62" s="15">
        <f t="shared" si="7"/>
        <v>131.45000000000002</v>
      </c>
      <c r="AI62" s="15">
        <f t="shared" si="8"/>
        <v>131.45000000000002</v>
      </c>
      <c r="AJ62" s="15">
        <f t="shared" si="9"/>
        <v>131.45000000000002</v>
      </c>
    </row>
    <row r="63" spans="1:36" x14ac:dyDescent="0.2">
      <c r="A63" s="5">
        <v>62</v>
      </c>
      <c r="B63" s="5">
        <v>59</v>
      </c>
      <c r="C63" s="5">
        <v>59</v>
      </c>
      <c r="D63" s="5">
        <v>64</v>
      </c>
      <c r="E63" s="6" t="s">
        <v>26</v>
      </c>
      <c r="F63" s="6" t="s">
        <v>140</v>
      </c>
      <c r="G63" s="15">
        <v>27</v>
      </c>
      <c r="H63" s="15">
        <v>15</v>
      </c>
      <c r="I63" s="58">
        <v>0.57709999999999995</v>
      </c>
      <c r="J63" s="58">
        <f t="shared" si="5"/>
        <v>6.4274999999999984</v>
      </c>
      <c r="K63" s="58">
        <f t="shared" si="6"/>
        <v>11.641249999999998</v>
      </c>
      <c r="L63" s="15">
        <v>0</v>
      </c>
      <c r="M63" s="15">
        <v>10</v>
      </c>
      <c r="N63" s="15">
        <v>2</v>
      </c>
      <c r="O63" s="15">
        <v>2.2000000000000002</v>
      </c>
      <c r="P63" s="15">
        <v>0</v>
      </c>
      <c r="Q63" s="15">
        <v>0</v>
      </c>
      <c r="R63" s="15">
        <v>0</v>
      </c>
      <c r="S63" s="15">
        <v>0</v>
      </c>
      <c r="T63" s="15">
        <v>25</v>
      </c>
      <c r="U63" s="15">
        <v>2</v>
      </c>
      <c r="V63" s="15">
        <v>1</v>
      </c>
      <c r="W63" s="15">
        <v>3</v>
      </c>
      <c r="X63" s="15">
        <v>2</v>
      </c>
      <c r="Y63" s="15">
        <v>3</v>
      </c>
      <c r="Z63" s="15">
        <v>0</v>
      </c>
      <c r="AA63" s="15">
        <v>11.77</v>
      </c>
      <c r="AB63" s="15">
        <v>4</v>
      </c>
      <c r="AC63" s="15">
        <v>13</v>
      </c>
      <c r="AD63" s="15">
        <v>2</v>
      </c>
      <c r="AE63" s="15">
        <v>0</v>
      </c>
      <c r="AF63" s="15">
        <v>10</v>
      </c>
      <c r="AG63" s="15">
        <v>132.97</v>
      </c>
      <c r="AH63" s="15">
        <f t="shared" si="7"/>
        <v>124.39749999999999</v>
      </c>
      <c r="AI63" s="15">
        <f t="shared" si="8"/>
        <v>129.61124999999998</v>
      </c>
      <c r="AJ63" s="15">
        <f t="shared" si="9"/>
        <v>117.97</v>
      </c>
    </row>
    <row r="64" spans="1:36" ht="24" x14ac:dyDescent="0.2">
      <c r="A64" s="5">
        <v>63</v>
      </c>
      <c r="B64" s="5">
        <v>63</v>
      </c>
      <c r="C64" s="5">
        <v>61</v>
      </c>
      <c r="D64" s="5">
        <v>65</v>
      </c>
      <c r="E64" s="6" t="s">
        <v>23</v>
      </c>
      <c r="F64" s="6" t="s">
        <v>55</v>
      </c>
      <c r="G64" s="15">
        <v>21</v>
      </c>
      <c r="H64" s="15">
        <v>15</v>
      </c>
      <c r="I64" s="58">
        <v>0.56000000000000005</v>
      </c>
      <c r="J64" s="58">
        <f t="shared" si="5"/>
        <v>6.0000000000000009</v>
      </c>
      <c r="K64" s="58">
        <f t="shared" si="6"/>
        <v>11.000000000000002</v>
      </c>
      <c r="L64" s="61">
        <v>0</v>
      </c>
      <c r="M64" s="15">
        <v>10</v>
      </c>
      <c r="N64" s="15">
        <v>0</v>
      </c>
      <c r="O64" s="15">
        <v>1.9</v>
      </c>
      <c r="P64" s="15">
        <v>0</v>
      </c>
      <c r="Q64" s="15">
        <v>0</v>
      </c>
      <c r="R64" s="15">
        <v>0</v>
      </c>
      <c r="S64" s="15">
        <v>10</v>
      </c>
      <c r="T64" s="15">
        <v>25</v>
      </c>
      <c r="U64" s="15">
        <v>3.67</v>
      </c>
      <c r="V64" s="15">
        <v>1</v>
      </c>
      <c r="W64" s="15">
        <v>4</v>
      </c>
      <c r="X64" s="15">
        <v>4</v>
      </c>
      <c r="Y64" s="15">
        <v>5</v>
      </c>
      <c r="Z64" s="15">
        <v>0</v>
      </c>
      <c r="AA64" s="15">
        <v>19</v>
      </c>
      <c r="AB64" s="15">
        <v>0</v>
      </c>
      <c r="AC64" s="15">
        <v>8</v>
      </c>
      <c r="AD64" s="15">
        <v>0</v>
      </c>
      <c r="AE64" s="15">
        <v>0</v>
      </c>
      <c r="AF64" s="15">
        <v>4</v>
      </c>
      <c r="AG64" s="15">
        <v>131.56</v>
      </c>
      <c r="AH64" s="15">
        <f t="shared" si="7"/>
        <v>122.57000000000001</v>
      </c>
      <c r="AI64" s="15">
        <f t="shared" si="8"/>
        <v>127.57000000000001</v>
      </c>
      <c r="AJ64" s="15">
        <f t="shared" si="9"/>
        <v>116.57000000000001</v>
      </c>
    </row>
    <row r="65" spans="1:36" ht="24" x14ac:dyDescent="0.2">
      <c r="A65" s="5">
        <v>64</v>
      </c>
      <c r="B65" s="5">
        <v>61</v>
      </c>
      <c r="C65" s="5">
        <v>60</v>
      </c>
      <c r="D65" s="5">
        <v>61</v>
      </c>
      <c r="E65" s="6" t="s">
        <v>33</v>
      </c>
      <c r="F65" s="6" t="s">
        <v>141</v>
      </c>
      <c r="G65" s="15">
        <v>30</v>
      </c>
      <c r="H65" s="15">
        <v>10.65</v>
      </c>
      <c r="I65" s="58">
        <v>0.49568400000000001</v>
      </c>
      <c r="J65" s="58">
        <f t="shared" si="5"/>
        <v>4.3920999999999992</v>
      </c>
      <c r="K65" s="58">
        <f t="shared" si="6"/>
        <v>8.5881499999999988</v>
      </c>
      <c r="L65" s="60">
        <v>0</v>
      </c>
      <c r="M65" s="15">
        <v>10</v>
      </c>
      <c r="N65" s="15">
        <v>0</v>
      </c>
      <c r="O65" s="15">
        <v>1.77</v>
      </c>
      <c r="P65" s="15">
        <v>0</v>
      </c>
      <c r="Q65" s="15">
        <v>0</v>
      </c>
      <c r="R65" s="15">
        <v>0</v>
      </c>
      <c r="S65" s="15">
        <v>3</v>
      </c>
      <c r="T65" s="15">
        <v>25</v>
      </c>
      <c r="U65" s="15">
        <v>2.33</v>
      </c>
      <c r="V65" s="15">
        <v>2</v>
      </c>
      <c r="W65" s="15">
        <v>2.67</v>
      </c>
      <c r="X65" s="15">
        <v>1.67</v>
      </c>
      <c r="Y65" s="15">
        <v>2</v>
      </c>
      <c r="Z65" s="15">
        <v>0</v>
      </c>
      <c r="AA65" s="15">
        <v>14</v>
      </c>
      <c r="AB65" s="15">
        <v>2</v>
      </c>
      <c r="AC65" s="15">
        <v>14</v>
      </c>
      <c r="AD65" s="15">
        <v>4</v>
      </c>
      <c r="AE65" s="15">
        <v>0</v>
      </c>
      <c r="AF65" s="15">
        <v>5</v>
      </c>
      <c r="AG65" s="15">
        <v>130.09</v>
      </c>
      <c r="AH65" s="15">
        <f t="shared" si="7"/>
        <v>123.83210000000001</v>
      </c>
      <c r="AI65" s="15">
        <f t="shared" si="8"/>
        <v>128.02814999999998</v>
      </c>
      <c r="AJ65" s="15">
        <f t="shared" si="9"/>
        <v>119.44000000000001</v>
      </c>
    </row>
    <row r="66" spans="1:36" ht="24" x14ac:dyDescent="0.2">
      <c r="A66" s="5">
        <v>65</v>
      </c>
      <c r="B66" s="5">
        <v>57</v>
      </c>
      <c r="C66" s="5">
        <v>62</v>
      </c>
      <c r="D66" s="5">
        <v>46</v>
      </c>
      <c r="E66" s="6" t="s">
        <v>51</v>
      </c>
      <c r="F66" s="6" t="s">
        <v>109</v>
      </c>
      <c r="G66" s="15">
        <v>27</v>
      </c>
      <c r="H66" s="15">
        <v>1.8</v>
      </c>
      <c r="I66" s="58">
        <v>0.15174699999999999</v>
      </c>
      <c r="J66" s="58">
        <f t="shared" ref="J66:J97" si="10">IF(I66&lt;=0.2,0,IF(I66&lt;=0.4,(I66-0.2)/0.02*0.2,IF(I66&lt;=0.6,2+((I66-0.4)/0.02*0.5),IF(I66&lt;=0.8,7+((I66-0.6)/0.02*0.75),15))))</f>
        <v>0</v>
      </c>
      <c r="K66" s="58">
        <f t="shared" ref="K66:K97" si="11">IF(I66&lt;=0.2,0,IF(I66&lt;=0.4,(I66-0.2)/0.02*0.5,IF(I66&lt;=0.6,5+((I66-0.4)/0.02*0.75),IF(I66&lt;=0.8,12.5+((I66-0.6)/0.02*1.75),30))))</f>
        <v>0</v>
      </c>
      <c r="L66" s="15">
        <v>0</v>
      </c>
      <c r="M66" s="15">
        <v>25</v>
      </c>
      <c r="N66" s="15">
        <v>0</v>
      </c>
      <c r="O66" s="15">
        <v>2.12</v>
      </c>
      <c r="P66" s="15">
        <v>0</v>
      </c>
      <c r="Q66" s="15">
        <v>0</v>
      </c>
      <c r="R66" s="15">
        <v>0</v>
      </c>
      <c r="S66" s="15">
        <v>0</v>
      </c>
      <c r="T66" s="15">
        <v>30</v>
      </c>
      <c r="U66" s="15">
        <v>2</v>
      </c>
      <c r="V66" s="15">
        <v>2</v>
      </c>
      <c r="W66" s="15">
        <v>3</v>
      </c>
      <c r="X66" s="15">
        <v>2</v>
      </c>
      <c r="Y66" s="15">
        <v>3</v>
      </c>
      <c r="Z66" s="15">
        <v>3.33</v>
      </c>
      <c r="AA66" s="15">
        <v>2</v>
      </c>
      <c r="AB66" s="15">
        <v>0.67</v>
      </c>
      <c r="AC66" s="15">
        <v>20</v>
      </c>
      <c r="AD66" s="15">
        <v>0.33</v>
      </c>
      <c r="AE66" s="15">
        <v>0</v>
      </c>
      <c r="AF66" s="15">
        <v>5</v>
      </c>
      <c r="AG66" s="15">
        <v>129.25</v>
      </c>
      <c r="AH66" s="15">
        <f t="shared" ref="AH66:AH97" si="12">SUM(G66,J66,L66:AF66)</f>
        <v>127.45</v>
      </c>
      <c r="AI66" s="15">
        <f t="shared" ref="AI66:AI97" si="13">SUM(G66,K66:AF66)</f>
        <v>127.45</v>
      </c>
      <c r="AJ66" s="15">
        <f t="shared" ref="AJ66:AJ97" si="14">SUM(G66,L66:AF66)</f>
        <v>127.45</v>
      </c>
    </row>
    <row r="67" spans="1:36" ht="24" x14ac:dyDescent="0.2">
      <c r="A67" s="5">
        <v>66</v>
      </c>
      <c r="B67" s="5">
        <v>60</v>
      </c>
      <c r="C67" s="5">
        <v>53</v>
      </c>
      <c r="D67" s="5">
        <v>69</v>
      </c>
      <c r="E67" s="6" t="s">
        <v>82</v>
      </c>
      <c r="F67" s="6" t="s">
        <v>142</v>
      </c>
      <c r="G67" s="15">
        <v>24</v>
      </c>
      <c r="H67" s="15">
        <v>15</v>
      </c>
      <c r="I67" s="58">
        <v>0.68759257433130838</v>
      </c>
      <c r="J67" s="58">
        <f t="shared" si="10"/>
        <v>10.284721537424065</v>
      </c>
      <c r="K67" s="58">
        <f t="shared" si="11"/>
        <v>20.164350253989483</v>
      </c>
      <c r="L67" s="15">
        <v>0</v>
      </c>
      <c r="M67" s="15">
        <v>0</v>
      </c>
      <c r="N67" s="15">
        <v>0</v>
      </c>
      <c r="O67" s="15">
        <v>1.35</v>
      </c>
      <c r="P67" s="15">
        <v>0</v>
      </c>
      <c r="Q67" s="15">
        <v>0</v>
      </c>
      <c r="R67" s="15">
        <v>0</v>
      </c>
      <c r="S67" s="15">
        <v>0</v>
      </c>
      <c r="T67" s="15">
        <v>30</v>
      </c>
      <c r="U67" s="15">
        <v>2.33</v>
      </c>
      <c r="V67" s="15">
        <v>1.33</v>
      </c>
      <c r="W67" s="15">
        <v>2</v>
      </c>
      <c r="X67" s="15">
        <v>2</v>
      </c>
      <c r="Y67" s="15">
        <v>2</v>
      </c>
      <c r="Z67" s="15">
        <v>0</v>
      </c>
      <c r="AA67" s="15">
        <v>24.1</v>
      </c>
      <c r="AB67" s="15">
        <v>2</v>
      </c>
      <c r="AC67" s="15">
        <v>14</v>
      </c>
      <c r="AD67" s="15">
        <v>4</v>
      </c>
      <c r="AE67" s="15">
        <v>0</v>
      </c>
      <c r="AF67" s="15">
        <v>5</v>
      </c>
      <c r="AG67" s="15">
        <v>129.12</v>
      </c>
      <c r="AH67" s="15">
        <f t="shared" si="12"/>
        <v>124.39472153742406</v>
      </c>
      <c r="AI67" s="15">
        <f t="shared" si="13"/>
        <v>134.27435025398947</v>
      </c>
      <c r="AJ67" s="15">
        <f t="shared" si="14"/>
        <v>114.10999999999999</v>
      </c>
    </row>
    <row r="68" spans="1:36" ht="24" x14ac:dyDescent="0.2">
      <c r="A68" s="5">
        <v>67</v>
      </c>
      <c r="B68" s="5">
        <v>65</v>
      </c>
      <c r="C68" s="5">
        <v>65</v>
      </c>
      <c r="D68" s="5">
        <v>66</v>
      </c>
      <c r="E68" s="6" t="s">
        <v>26</v>
      </c>
      <c r="F68" s="6" t="s">
        <v>143</v>
      </c>
      <c r="G68" s="15">
        <v>21</v>
      </c>
      <c r="H68" s="15">
        <v>12.6</v>
      </c>
      <c r="I68" s="58">
        <v>0.55621626300000004</v>
      </c>
      <c r="J68" s="58">
        <f t="shared" si="10"/>
        <v>5.9054065750000007</v>
      </c>
      <c r="K68" s="58">
        <f t="shared" si="11"/>
        <v>10.858109862500001</v>
      </c>
      <c r="L68" s="15">
        <v>0</v>
      </c>
      <c r="M68" s="15">
        <v>0</v>
      </c>
      <c r="N68" s="15">
        <v>2</v>
      </c>
      <c r="O68" s="15">
        <v>2.2000000000000002</v>
      </c>
      <c r="P68" s="15">
        <v>0</v>
      </c>
      <c r="Q68" s="15">
        <v>0</v>
      </c>
      <c r="R68" s="15">
        <v>0</v>
      </c>
      <c r="S68" s="15">
        <v>5</v>
      </c>
      <c r="T68" s="15">
        <v>25</v>
      </c>
      <c r="U68" s="15">
        <v>2</v>
      </c>
      <c r="V68" s="15">
        <v>1</v>
      </c>
      <c r="W68" s="15">
        <v>3</v>
      </c>
      <c r="X68" s="15">
        <v>2</v>
      </c>
      <c r="Y68" s="15">
        <v>3</v>
      </c>
      <c r="Z68" s="15">
        <v>0</v>
      </c>
      <c r="AA68" s="15">
        <v>25</v>
      </c>
      <c r="AB68" s="15">
        <v>3.67</v>
      </c>
      <c r="AC68" s="15">
        <v>14.33</v>
      </c>
      <c r="AD68" s="15">
        <v>2</v>
      </c>
      <c r="AE68" s="15">
        <v>0</v>
      </c>
      <c r="AF68" s="15">
        <v>5</v>
      </c>
      <c r="AG68" s="15">
        <v>128.80000000000001</v>
      </c>
      <c r="AH68" s="15">
        <f t="shared" si="12"/>
        <v>122.105406575</v>
      </c>
      <c r="AI68" s="15">
        <f t="shared" si="13"/>
        <v>127.0581098625</v>
      </c>
      <c r="AJ68" s="15">
        <f t="shared" si="14"/>
        <v>116.2</v>
      </c>
    </row>
    <row r="69" spans="1:36" ht="24" x14ac:dyDescent="0.2">
      <c r="A69" s="5">
        <v>68</v>
      </c>
      <c r="B69" s="5">
        <v>73</v>
      </c>
      <c r="C69" s="5">
        <v>74</v>
      </c>
      <c r="D69" s="5">
        <v>70</v>
      </c>
      <c r="E69" s="6" t="s">
        <v>12</v>
      </c>
      <c r="F69" s="6" t="s">
        <v>50</v>
      </c>
      <c r="G69" s="15">
        <v>0</v>
      </c>
      <c r="H69" s="15">
        <v>13.4</v>
      </c>
      <c r="I69" s="58">
        <v>0.42799999999999999</v>
      </c>
      <c r="J69" s="58">
        <f t="shared" si="10"/>
        <v>2.6999999999999993</v>
      </c>
      <c r="K69" s="58">
        <f t="shared" si="11"/>
        <v>6.0499999999999989</v>
      </c>
      <c r="L69" s="15">
        <v>0</v>
      </c>
      <c r="M69" s="15">
        <v>20</v>
      </c>
      <c r="N69" s="15">
        <v>0</v>
      </c>
      <c r="O69" s="15">
        <v>4.6100000000000003</v>
      </c>
      <c r="P69" s="15">
        <v>0</v>
      </c>
      <c r="Q69" s="15">
        <v>0</v>
      </c>
      <c r="R69" s="15">
        <v>0</v>
      </c>
      <c r="S69" s="15">
        <v>0</v>
      </c>
      <c r="T69" s="15">
        <v>30</v>
      </c>
      <c r="U69" s="15">
        <v>4</v>
      </c>
      <c r="V69" s="15">
        <v>2</v>
      </c>
      <c r="W69" s="15">
        <v>3</v>
      </c>
      <c r="X69" s="15">
        <v>3</v>
      </c>
      <c r="Y69" s="15">
        <v>2.67</v>
      </c>
      <c r="Z69" s="15">
        <v>0</v>
      </c>
      <c r="AA69" s="15">
        <v>8.9499999999999993</v>
      </c>
      <c r="AB69" s="15">
        <v>0</v>
      </c>
      <c r="AC69" s="15">
        <v>26.67</v>
      </c>
      <c r="AD69" s="15">
        <v>4.67</v>
      </c>
      <c r="AE69" s="15">
        <v>0</v>
      </c>
      <c r="AF69" s="15">
        <v>3</v>
      </c>
      <c r="AG69" s="15">
        <v>125.96</v>
      </c>
      <c r="AH69" s="15">
        <f t="shared" si="12"/>
        <v>115.27000000000001</v>
      </c>
      <c r="AI69" s="15">
        <f t="shared" si="13"/>
        <v>118.62</v>
      </c>
      <c r="AJ69" s="15">
        <f t="shared" si="14"/>
        <v>112.57000000000001</v>
      </c>
    </row>
    <row r="70" spans="1:36" ht="24" x14ac:dyDescent="0.2">
      <c r="A70" s="5">
        <v>69</v>
      </c>
      <c r="B70" s="5">
        <v>75</v>
      </c>
      <c r="C70" s="5">
        <v>78</v>
      </c>
      <c r="D70" s="5">
        <v>71</v>
      </c>
      <c r="E70" s="6" t="s">
        <v>16</v>
      </c>
      <c r="F70" s="6" t="s">
        <v>106</v>
      </c>
      <c r="G70" s="15">
        <v>30</v>
      </c>
      <c r="H70" s="15">
        <v>15</v>
      </c>
      <c r="I70" s="58">
        <v>0.39240171360465681</v>
      </c>
      <c r="J70" s="58">
        <f t="shared" si="10"/>
        <v>1.9240171360465681</v>
      </c>
      <c r="K70" s="58">
        <f t="shared" si="11"/>
        <v>4.8100428401164201</v>
      </c>
      <c r="L70" s="15">
        <v>0</v>
      </c>
      <c r="M70" s="15">
        <v>20</v>
      </c>
      <c r="N70" s="15">
        <v>0</v>
      </c>
      <c r="O70" s="15">
        <v>2.14</v>
      </c>
      <c r="P70" s="15">
        <v>0</v>
      </c>
      <c r="Q70" s="15">
        <v>0</v>
      </c>
      <c r="R70" s="15">
        <v>0</v>
      </c>
      <c r="S70" s="15">
        <v>0</v>
      </c>
      <c r="T70" s="15">
        <v>30</v>
      </c>
      <c r="U70" s="15">
        <v>2</v>
      </c>
      <c r="V70" s="15">
        <v>1</v>
      </c>
      <c r="W70" s="15">
        <v>1</v>
      </c>
      <c r="X70" s="15">
        <v>1.33</v>
      </c>
      <c r="Y70" s="15">
        <v>2</v>
      </c>
      <c r="Z70" s="15">
        <v>0</v>
      </c>
      <c r="AA70" s="15">
        <v>0</v>
      </c>
      <c r="AB70" s="15">
        <v>0.33</v>
      </c>
      <c r="AC70" s="15">
        <v>14</v>
      </c>
      <c r="AD70" s="15">
        <v>3.33</v>
      </c>
      <c r="AE70" s="15">
        <v>0</v>
      </c>
      <c r="AF70" s="15">
        <v>3.67</v>
      </c>
      <c r="AG70" s="15">
        <v>125.81</v>
      </c>
      <c r="AH70" s="15">
        <f t="shared" si="12"/>
        <v>112.72401713604657</v>
      </c>
      <c r="AI70" s="15">
        <f t="shared" si="13"/>
        <v>115.61004284011642</v>
      </c>
      <c r="AJ70" s="15">
        <f t="shared" si="14"/>
        <v>110.8</v>
      </c>
    </row>
    <row r="71" spans="1:36" ht="24" x14ac:dyDescent="0.2">
      <c r="A71" s="5">
        <v>70</v>
      </c>
      <c r="B71" s="5">
        <v>70</v>
      </c>
      <c r="C71" s="5">
        <v>72</v>
      </c>
      <c r="D71" s="5">
        <v>72</v>
      </c>
      <c r="E71" s="6" t="s">
        <v>33</v>
      </c>
      <c r="F71" s="6" t="s">
        <v>107</v>
      </c>
      <c r="G71" s="15">
        <v>21</v>
      </c>
      <c r="H71" s="15">
        <v>15</v>
      </c>
      <c r="I71" s="58">
        <v>0.54290955707317079</v>
      </c>
      <c r="J71" s="58">
        <f t="shared" si="10"/>
        <v>5.5727389268292686</v>
      </c>
      <c r="K71" s="58">
        <f t="shared" si="11"/>
        <v>10.359108390243904</v>
      </c>
      <c r="L71" s="15">
        <v>0</v>
      </c>
      <c r="M71" s="15">
        <v>0</v>
      </c>
      <c r="N71" s="15">
        <v>0</v>
      </c>
      <c r="O71" s="15">
        <v>2.13</v>
      </c>
      <c r="P71" s="15">
        <v>0</v>
      </c>
      <c r="Q71" s="15">
        <v>0</v>
      </c>
      <c r="R71" s="15">
        <v>0</v>
      </c>
      <c r="S71" s="15">
        <v>0</v>
      </c>
      <c r="T71" s="15">
        <v>30</v>
      </c>
      <c r="U71" s="15">
        <v>4</v>
      </c>
      <c r="V71" s="15">
        <v>4</v>
      </c>
      <c r="W71" s="15">
        <v>3</v>
      </c>
      <c r="X71" s="15">
        <v>2</v>
      </c>
      <c r="Y71" s="15">
        <v>2</v>
      </c>
      <c r="Z71" s="15">
        <v>5</v>
      </c>
      <c r="AA71" s="15">
        <v>18</v>
      </c>
      <c r="AB71" s="15">
        <v>0</v>
      </c>
      <c r="AC71" s="15">
        <v>12</v>
      </c>
      <c r="AD71" s="15">
        <v>5</v>
      </c>
      <c r="AE71" s="15">
        <v>0</v>
      </c>
      <c r="AF71" s="15">
        <v>2.33</v>
      </c>
      <c r="AG71" s="15">
        <v>125.47</v>
      </c>
      <c r="AH71" s="15">
        <f t="shared" si="12"/>
        <v>116.03273892682927</v>
      </c>
      <c r="AI71" s="15">
        <f t="shared" si="13"/>
        <v>120.8191083902439</v>
      </c>
      <c r="AJ71" s="15">
        <f t="shared" si="14"/>
        <v>110.46</v>
      </c>
    </row>
    <row r="72" spans="1:36" ht="24" x14ac:dyDescent="0.2">
      <c r="A72" s="5">
        <v>71</v>
      </c>
      <c r="B72" s="5">
        <v>68</v>
      </c>
      <c r="C72" s="5">
        <v>70</v>
      </c>
      <c r="D72" s="5">
        <v>68</v>
      </c>
      <c r="E72" s="6" t="s">
        <v>14</v>
      </c>
      <c r="F72" s="6" t="s">
        <v>144</v>
      </c>
      <c r="G72" s="15">
        <v>30</v>
      </c>
      <c r="H72" s="15">
        <v>6</v>
      </c>
      <c r="I72" s="58">
        <v>0.47299999999999998</v>
      </c>
      <c r="J72" s="58">
        <f t="shared" si="10"/>
        <v>3.8249999999999988</v>
      </c>
      <c r="K72" s="58">
        <f t="shared" si="11"/>
        <v>7.737499999999998</v>
      </c>
      <c r="L72" s="15">
        <v>0</v>
      </c>
      <c r="M72" s="15">
        <v>10</v>
      </c>
      <c r="N72" s="15">
        <v>0</v>
      </c>
      <c r="O72" s="15">
        <v>2.23</v>
      </c>
      <c r="P72" s="15">
        <v>0</v>
      </c>
      <c r="Q72" s="15">
        <v>0</v>
      </c>
      <c r="R72" s="15">
        <v>0</v>
      </c>
      <c r="S72" s="15">
        <v>8</v>
      </c>
      <c r="T72" s="15">
        <v>25</v>
      </c>
      <c r="U72" s="15">
        <v>2.33</v>
      </c>
      <c r="V72" s="15">
        <v>2</v>
      </c>
      <c r="W72" s="15">
        <v>2.33</v>
      </c>
      <c r="X72" s="15">
        <v>2.33</v>
      </c>
      <c r="Y72" s="15">
        <v>3</v>
      </c>
      <c r="Z72" s="15">
        <v>0</v>
      </c>
      <c r="AA72" s="15">
        <v>8</v>
      </c>
      <c r="AB72" s="15">
        <v>0</v>
      </c>
      <c r="AC72" s="15">
        <v>11</v>
      </c>
      <c r="AD72" s="15">
        <v>3</v>
      </c>
      <c r="AE72" s="15">
        <v>0</v>
      </c>
      <c r="AF72" s="15">
        <v>6</v>
      </c>
      <c r="AG72" s="15">
        <v>121.23</v>
      </c>
      <c r="AH72" s="15">
        <f t="shared" si="12"/>
        <v>119.04499999999999</v>
      </c>
      <c r="AI72" s="15">
        <f t="shared" si="13"/>
        <v>122.9575</v>
      </c>
      <c r="AJ72" s="15">
        <f t="shared" si="14"/>
        <v>115.21999999999998</v>
      </c>
    </row>
    <row r="73" spans="1:36" ht="24" x14ac:dyDescent="0.2">
      <c r="A73" s="5">
        <v>72</v>
      </c>
      <c r="B73" s="5">
        <v>81</v>
      </c>
      <c r="C73" s="5">
        <v>84</v>
      </c>
      <c r="D73" s="5">
        <v>75</v>
      </c>
      <c r="E73" s="6" t="s">
        <v>30</v>
      </c>
      <c r="F73" s="6" t="s">
        <v>31</v>
      </c>
      <c r="G73" s="15">
        <v>30</v>
      </c>
      <c r="H73" s="15">
        <v>15</v>
      </c>
      <c r="I73" s="58">
        <v>0.24709909955245293</v>
      </c>
      <c r="J73" s="58">
        <f t="shared" si="10"/>
        <v>0.47099099552452928</v>
      </c>
      <c r="K73" s="58">
        <f t="shared" si="11"/>
        <v>1.1774774888113231</v>
      </c>
      <c r="L73" s="15">
        <v>0</v>
      </c>
      <c r="M73" s="15">
        <v>10</v>
      </c>
      <c r="N73" s="15">
        <v>0</v>
      </c>
      <c r="O73" s="15">
        <v>1.19</v>
      </c>
      <c r="P73" s="15">
        <v>0</v>
      </c>
      <c r="Q73" s="15">
        <v>0</v>
      </c>
      <c r="R73" s="15">
        <v>0</v>
      </c>
      <c r="S73" s="15">
        <v>0</v>
      </c>
      <c r="T73" s="15">
        <v>30</v>
      </c>
      <c r="U73" s="15">
        <v>4</v>
      </c>
      <c r="V73" s="15">
        <v>2</v>
      </c>
      <c r="W73" s="15">
        <v>3</v>
      </c>
      <c r="X73" s="15">
        <v>3</v>
      </c>
      <c r="Y73" s="15">
        <v>2</v>
      </c>
      <c r="Z73" s="15">
        <v>0</v>
      </c>
      <c r="AA73" s="15">
        <v>2</v>
      </c>
      <c r="AB73" s="15">
        <v>0</v>
      </c>
      <c r="AC73" s="15">
        <v>12</v>
      </c>
      <c r="AD73" s="15">
        <v>0.33</v>
      </c>
      <c r="AE73" s="15">
        <v>0</v>
      </c>
      <c r="AF73" s="15">
        <v>6.67</v>
      </c>
      <c r="AG73" s="15">
        <v>121.19</v>
      </c>
      <c r="AH73" s="15">
        <f t="shared" si="12"/>
        <v>106.66099099552453</v>
      </c>
      <c r="AI73" s="15">
        <f t="shared" si="13"/>
        <v>107.36747748881132</v>
      </c>
      <c r="AJ73" s="15">
        <f t="shared" si="14"/>
        <v>106.19</v>
      </c>
    </row>
    <row r="74" spans="1:36" ht="24" x14ac:dyDescent="0.2">
      <c r="A74" s="5">
        <v>73</v>
      </c>
      <c r="B74" s="5">
        <v>69</v>
      </c>
      <c r="C74" s="5">
        <v>64</v>
      </c>
      <c r="D74" s="5">
        <v>76</v>
      </c>
      <c r="E74" s="6" t="s">
        <v>18</v>
      </c>
      <c r="F74" s="6" t="s">
        <v>111</v>
      </c>
      <c r="G74" s="15">
        <v>12</v>
      </c>
      <c r="H74" s="15">
        <v>15</v>
      </c>
      <c r="I74" s="58">
        <v>0.707495651</v>
      </c>
      <c r="J74" s="58">
        <f t="shared" si="10"/>
        <v>11.031086912500001</v>
      </c>
      <c r="K74" s="58">
        <f t="shared" si="11"/>
        <v>21.9058694625</v>
      </c>
      <c r="L74" s="15">
        <v>0</v>
      </c>
      <c r="M74" s="15">
        <v>0</v>
      </c>
      <c r="N74" s="15">
        <v>0</v>
      </c>
      <c r="O74" s="15">
        <v>2.76</v>
      </c>
      <c r="P74" s="15">
        <v>0</v>
      </c>
      <c r="Q74" s="15">
        <v>0</v>
      </c>
      <c r="R74" s="15">
        <v>0</v>
      </c>
      <c r="S74" s="15">
        <v>0</v>
      </c>
      <c r="T74" s="15">
        <v>25</v>
      </c>
      <c r="U74" s="15">
        <v>1</v>
      </c>
      <c r="V74" s="15">
        <v>4</v>
      </c>
      <c r="W74" s="15">
        <v>4.67</v>
      </c>
      <c r="X74" s="15">
        <v>4.33</v>
      </c>
      <c r="Y74" s="15">
        <v>3</v>
      </c>
      <c r="Z74" s="15">
        <v>0</v>
      </c>
      <c r="AA74" s="15">
        <v>34</v>
      </c>
      <c r="AB74" s="15">
        <v>0</v>
      </c>
      <c r="AC74" s="15">
        <v>0</v>
      </c>
      <c r="AD74" s="15">
        <v>8.67</v>
      </c>
      <c r="AE74" s="15">
        <v>0</v>
      </c>
      <c r="AF74" s="15">
        <v>6</v>
      </c>
      <c r="AG74" s="15">
        <v>120.42</v>
      </c>
      <c r="AH74" s="15">
        <f t="shared" si="12"/>
        <v>116.46108691250001</v>
      </c>
      <c r="AI74" s="15">
        <f t="shared" si="13"/>
        <v>127.3358694625</v>
      </c>
      <c r="AJ74" s="15">
        <f t="shared" si="14"/>
        <v>105.42999999999999</v>
      </c>
    </row>
    <row r="75" spans="1:36" x14ac:dyDescent="0.2">
      <c r="A75" s="5">
        <v>74</v>
      </c>
      <c r="B75" s="5">
        <v>78</v>
      </c>
      <c r="C75" s="5">
        <v>75</v>
      </c>
      <c r="D75" s="5">
        <v>77</v>
      </c>
      <c r="E75" s="6" t="s">
        <v>26</v>
      </c>
      <c r="F75" s="6" t="s">
        <v>145</v>
      </c>
      <c r="G75" s="15">
        <v>18</v>
      </c>
      <c r="H75" s="15">
        <v>15</v>
      </c>
      <c r="I75" s="58">
        <v>0.5796</v>
      </c>
      <c r="J75" s="58">
        <f t="shared" si="10"/>
        <v>6.4899999999999993</v>
      </c>
      <c r="K75" s="58">
        <f t="shared" si="11"/>
        <v>11.734999999999999</v>
      </c>
      <c r="L75" s="15">
        <v>0</v>
      </c>
      <c r="M75" s="15">
        <v>0</v>
      </c>
      <c r="N75" s="15">
        <v>2</v>
      </c>
      <c r="O75" s="15">
        <v>2.2000000000000002</v>
      </c>
      <c r="P75" s="15">
        <v>0</v>
      </c>
      <c r="Q75" s="15">
        <v>0</v>
      </c>
      <c r="R75" s="15">
        <v>0</v>
      </c>
      <c r="S75" s="15">
        <v>0</v>
      </c>
      <c r="T75" s="15">
        <v>25</v>
      </c>
      <c r="U75" s="15">
        <v>2</v>
      </c>
      <c r="V75" s="15">
        <v>1</v>
      </c>
      <c r="W75" s="15">
        <v>3</v>
      </c>
      <c r="X75" s="15">
        <v>2</v>
      </c>
      <c r="Y75" s="15">
        <v>3</v>
      </c>
      <c r="Z75" s="15">
        <v>0</v>
      </c>
      <c r="AA75" s="15">
        <v>23.33</v>
      </c>
      <c r="AB75" s="15">
        <v>3.67</v>
      </c>
      <c r="AC75" s="15">
        <v>14</v>
      </c>
      <c r="AD75" s="15">
        <v>2</v>
      </c>
      <c r="AE75" s="15">
        <v>0</v>
      </c>
      <c r="AF75" s="15">
        <v>4</v>
      </c>
      <c r="AG75" s="15">
        <v>120.2</v>
      </c>
      <c r="AH75" s="15">
        <f t="shared" si="12"/>
        <v>111.69</v>
      </c>
      <c r="AI75" s="15">
        <f t="shared" si="13"/>
        <v>116.935</v>
      </c>
      <c r="AJ75" s="15">
        <f t="shared" si="14"/>
        <v>105.2</v>
      </c>
    </row>
    <row r="76" spans="1:36" x14ac:dyDescent="0.2">
      <c r="A76" s="5">
        <v>75</v>
      </c>
      <c r="B76" s="5">
        <v>80</v>
      </c>
      <c r="C76" s="5">
        <v>79</v>
      </c>
      <c r="D76" s="5">
        <v>78</v>
      </c>
      <c r="E76" s="6" t="s">
        <v>26</v>
      </c>
      <c r="F76" s="6" t="s">
        <v>146</v>
      </c>
      <c r="G76" s="15">
        <v>24</v>
      </c>
      <c r="H76" s="15">
        <v>15</v>
      </c>
      <c r="I76" s="58">
        <v>0.49330000000000002</v>
      </c>
      <c r="J76" s="58">
        <f t="shared" si="10"/>
        <v>4.3324999999999996</v>
      </c>
      <c r="K76" s="58">
        <f t="shared" si="11"/>
        <v>8.4987500000000011</v>
      </c>
      <c r="L76" s="15">
        <v>0</v>
      </c>
      <c r="M76" s="15">
        <v>0</v>
      </c>
      <c r="N76" s="15">
        <v>2</v>
      </c>
      <c r="O76" s="15">
        <v>2.2000000000000002</v>
      </c>
      <c r="P76" s="15">
        <v>0</v>
      </c>
      <c r="Q76" s="15">
        <v>0</v>
      </c>
      <c r="R76" s="15">
        <v>0</v>
      </c>
      <c r="S76" s="15">
        <v>10</v>
      </c>
      <c r="T76" s="15">
        <v>25</v>
      </c>
      <c r="U76" s="15">
        <v>2</v>
      </c>
      <c r="V76" s="15">
        <v>1</v>
      </c>
      <c r="W76" s="15">
        <v>3</v>
      </c>
      <c r="X76" s="15">
        <v>2</v>
      </c>
      <c r="Y76" s="15">
        <v>3</v>
      </c>
      <c r="Z76" s="15">
        <v>0</v>
      </c>
      <c r="AA76" s="15">
        <v>4.67</v>
      </c>
      <c r="AB76" s="15">
        <v>0</v>
      </c>
      <c r="AC76" s="15">
        <v>14</v>
      </c>
      <c r="AD76" s="15">
        <v>2</v>
      </c>
      <c r="AE76" s="15">
        <v>0</v>
      </c>
      <c r="AF76" s="15">
        <v>10</v>
      </c>
      <c r="AG76" s="15">
        <v>119.87</v>
      </c>
      <c r="AH76" s="15">
        <f t="shared" si="12"/>
        <v>109.2025</v>
      </c>
      <c r="AI76" s="15">
        <f t="shared" si="13"/>
        <v>113.36875000000001</v>
      </c>
      <c r="AJ76" s="15">
        <f t="shared" si="14"/>
        <v>104.87</v>
      </c>
    </row>
    <row r="77" spans="1:36" ht="24" x14ac:dyDescent="0.2">
      <c r="A77" s="5">
        <v>76</v>
      </c>
      <c r="B77" s="5">
        <v>71</v>
      </c>
      <c r="C77" s="5">
        <v>63</v>
      </c>
      <c r="D77" s="5">
        <v>79</v>
      </c>
      <c r="E77" s="6" t="s">
        <v>82</v>
      </c>
      <c r="F77" s="6" t="s">
        <v>147</v>
      </c>
      <c r="G77" s="15">
        <v>27</v>
      </c>
      <c r="H77" s="15">
        <v>15</v>
      </c>
      <c r="I77" s="58">
        <v>0.71679317342412907</v>
      </c>
      <c r="J77" s="58">
        <f t="shared" si="10"/>
        <v>11.379744003404841</v>
      </c>
      <c r="K77" s="58">
        <f t="shared" si="11"/>
        <v>22.719402674611295</v>
      </c>
      <c r="L77" s="15">
        <v>0</v>
      </c>
      <c r="M77" s="15">
        <v>0</v>
      </c>
      <c r="N77" s="15">
        <v>0</v>
      </c>
      <c r="O77" s="15">
        <v>2.29</v>
      </c>
      <c r="P77" s="15">
        <v>0</v>
      </c>
      <c r="Q77" s="15">
        <v>0</v>
      </c>
      <c r="R77" s="15">
        <v>0</v>
      </c>
      <c r="S77" s="15">
        <v>0</v>
      </c>
      <c r="T77" s="15">
        <v>30</v>
      </c>
      <c r="U77" s="15">
        <v>2.33</v>
      </c>
      <c r="V77" s="15">
        <v>2</v>
      </c>
      <c r="W77" s="15">
        <v>1.67</v>
      </c>
      <c r="X77" s="15">
        <v>1</v>
      </c>
      <c r="Y77" s="15">
        <v>2</v>
      </c>
      <c r="Z77" s="15">
        <v>4.33</v>
      </c>
      <c r="AA77" s="15">
        <v>8.67</v>
      </c>
      <c r="AB77" s="15">
        <v>2</v>
      </c>
      <c r="AC77" s="15">
        <v>11.67</v>
      </c>
      <c r="AD77" s="15">
        <v>4.67</v>
      </c>
      <c r="AE77" s="15">
        <v>0</v>
      </c>
      <c r="AF77" s="15">
        <v>5</v>
      </c>
      <c r="AG77" s="15">
        <v>119.63</v>
      </c>
      <c r="AH77" s="15">
        <f t="shared" si="12"/>
        <v>116.00974400340485</v>
      </c>
      <c r="AI77" s="15">
        <f t="shared" si="13"/>
        <v>127.3494026746113</v>
      </c>
      <c r="AJ77" s="15">
        <f t="shared" si="14"/>
        <v>104.63</v>
      </c>
    </row>
    <row r="78" spans="1:36" ht="24" x14ac:dyDescent="0.2">
      <c r="A78" s="5">
        <v>77</v>
      </c>
      <c r="B78" s="5">
        <v>74</v>
      </c>
      <c r="C78" s="5">
        <v>67</v>
      </c>
      <c r="D78" s="5">
        <v>80</v>
      </c>
      <c r="E78" s="6" t="s">
        <v>17</v>
      </c>
      <c r="F78" s="6" t="s">
        <v>148</v>
      </c>
      <c r="G78" s="15">
        <v>6</v>
      </c>
      <c r="H78" s="15">
        <v>15</v>
      </c>
      <c r="I78" s="58">
        <v>0.69479088637817099</v>
      </c>
      <c r="J78" s="58">
        <f t="shared" si="10"/>
        <v>10.554658239181414</v>
      </c>
      <c r="K78" s="58">
        <f t="shared" si="11"/>
        <v>20.794202558089964</v>
      </c>
      <c r="L78" s="15">
        <v>0</v>
      </c>
      <c r="M78" s="15">
        <v>10</v>
      </c>
      <c r="N78" s="15">
        <v>0</v>
      </c>
      <c r="O78" s="15">
        <v>2.58</v>
      </c>
      <c r="P78" s="15">
        <v>0</v>
      </c>
      <c r="Q78" s="15">
        <v>0</v>
      </c>
      <c r="R78" s="15">
        <v>0</v>
      </c>
      <c r="S78" s="15">
        <v>10</v>
      </c>
      <c r="T78" s="15">
        <v>25</v>
      </c>
      <c r="U78" s="15">
        <v>4.33</v>
      </c>
      <c r="V78" s="15">
        <v>2</v>
      </c>
      <c r="W78" s="15">
        <v>3.33</v>
      </c>
      <c r="X78" s="15">
        <v>1</v>
      </c>
      <c r="Y78" s="15">
        <v>3</v>
      </c>
      <c r="Z78" s="15">
        <v>0</v>
      </c>
      <c r="AA78" s="15">
        <v>9.76</v>
      </c>
      <c r="AB78" s="15">
        <v>3.33</v>
      </c>
      <c r="AC78" s="15">
        <v>16.329999999999998</v>
      </c>
      <c r="AD78" s="15">
        <v>2</v>
      </c>
      <c r="AE78" s="15">
        <v>0</v>
      </c>
      <c r="AF78" s="15">
        <v>5</v>
      </c>
      <c r="AG78" s="15">
        <v>118.68</v>
      </c>
      <c r="AH78" s="15">
        <f t="shared" si="12"/>
        <v>114.21465823918142</v>
      </c>
      <c r="AI78" s="15">
        <f t="shared" si="13"/>
        <v>124.45420255808996</v>
      </c>
      <c r="AJ78" s="15">
        <f t="shared" si="14"/>
        <v>103.66</v>
      </c>
    </row>
    <row r="79" spans="1:36" ht="24" x14ac:dyDescent="0.2">
      <c r="A79" s="5">
        <v>78</v>
      </c>
      <c r="B79" s="5">
        <v>77</v>
      </c>
      <c r="C79" s="5">
        <v>76</v>
      </c>
      <c r="D79" s="5">
        <v>74</v>
      </c>
      <c r="E79" s="6" t="s">
        <v>18</v>
      </c>
      <c r="F79" s="6" t="s">
        <v>110</v>
      </c>
      <c r="G79" s="15">
        <v>15</v>
      </c>
      <c r="H79" s="15">
        <v>11.8</v>
      </c>
      <c r="I79" s="58">
        <v>0.53073376800000005</v>
      </c>
      <c r="J79" s="58">
        <f t="shared" si="10"/>
        <v>5.2683442000000005</v>
      </c>
      <c r="K79" s="58">
        <f t="shared" si="11"/>
        <v>9.9025163000000003</v>
      </c>
      <c r="L79" s="15">
        <v>0</v>
      </c>
      <c r="M79" s="15">
        <v>0</v>
      </c>
      <c r="N79" s="15">
        <v>0</v>
      </c>
      <c r="O79" s="15">
        <v>2.76</v>
      </c>
      <c r="P79" s="15">
        <v>0</v>
      </c>
      <c r="Q79" s="15">
        <v>0</v>
      </c>
      <c r="R79" s="15">
        <v>0</v>
      </c>
      <c r="S79" s="15">
        <v>0</v>
      </c>
      <c r="T79" s="15">
        <v>25</v>
      </c>
      <c r="U79" s="15">
        <v>1</v>
      </c>
      <c r="V79" s="15">
        <v>4</v>
      </c>
      <c r="W79" s="15">
        <v>4.67</v>
      </c>
      <c r="X79" s="15">
        <v>4.33</v>
      </c>
      <c r="Y79" s="15">
        <v>3</v>
      </c>
      <c r="Z79" s="15">
        <v>0</v>
      </c>
      <c r="AA79" s="15">
        <v>21.01</v>
      </c>
      <c r="AB79" s="15">
        <v>0</v>
      </c>
      <c r="AC79" s="15">
        <v>12</v>
      </c>
      <c r="AD79" s="15">
        <v>8.67</v>
      </c>
      <c r="AE79" s="15">
        <v>0</v>
      </c>
      <c r="AF79" s="15">
        <v>5</v>
      </c>
      <c r="AG79" s="15">
        <v>118.23</v>
      </c>
      <c r="AH79" s="15">
        <f t="shared" si="12"/>
        <v>111.7083442</v>
      </c>
      <c r="AI79" s="15">
        <f t="shared" si="13"/>
        <v>116.34251630000001</v>
      </c>
      <c r="AJ79" s="15">
        <f t="shared" si="14"/>
        <v>106.44</v>
      </c>
    </row>
    <row r="80" spans="1:36" ht="24" x14ac:dyDescent="0.2">
      <c r="A80" s="5">
        <v>79</v>
      </c>
      <c r="B80" s="5">
        <v>82</v>
      </c>
      <c r="C80" s="5">
        <v>82</v>
      </c>
      <c r="D80" s="5">
        <v>82</v>
      </c>
      <c r="E80" s="6" t="s">
        <v>16</v>
      </c>
      <c r="F80" s="6" t="s">
        <v>108</v>
      </c>
      <c r="G80" s="15">
        <v>21</v>
      </c>
      <c r="H80" s="15">
        <v>15</v>
      </c>
      <c r="I80" s="58">
        <v>0.41810972234619703</v>
      </c>
      <c r="J80" s="58">
        <f t="shared" si="10"/>
        <v>2.4527430586549253</v>
      </c>
      <c r="K80" s="58">
        <f t="shared" si="11"/>
        <v>5.6791145879823883</v>
      </c>
      <c r="L80" s="15">
        <v>0</v>
      </c>
      <c r="M80" s="15">
        <v>10</v>
      </c>
      <c r="N80" s="15">
        <v>0</v>
      </c>
      <c r="O80" s="15">
        <v>2.14</v>
      </c>
      <c r="P80" s="15">
        <v>0</v>
      </c>
      <c r="Q80" s="15">
        <v>0</v>
      </c>
      <c r="R80" s="15">
        <v>0</v>
      </c>
      <c r="S80" s="15">
        <v>0</v>
      </c>
      <c r="T80" s="15">
        <v>30</v>
      </c>
      <c r="U80" s="15">
        <v>2</v>
      </c>
      <c r="V80" s="15">
        <v>1</v>
      </c>
      <c r="W80" s="15">
        <v>1</v>
      </c>
      <c r="X80" s="15">
        <v>1.33</v>
      </c>
      <c r="Y80" s="15">
        <v>2</v>
      </c>
      <c r="Z80" s="15">
        <v>0</v>
      </c>
      <c r="AA80" s="15">
        <v>9.33</v>
      </c>
      <c r="AB80" s="15">
        <v>1.33</v>
      </c>
      <c r="AC80" s="15">
        <v>14.33</v>
      </c>
      <c r="AD80" s="15">
        <v>2.33</v>
      </c>
      <c r="AE80" s="15">
        <v>0</v>
      </c>
      <c r="AF80" s="15">
        <v>5</v>
      </c>
      <c r="AG80" s="15">
        <v>117.81</v>
      </c>
      <c r="AH80" s="15">
        <f t="shared" si="12"/>
        <v>105.24274305865491</v>
      </c>
      <c r="AI80" s="15">
        <f t="shared" si="13"/>
        <v>108.46911458798239</v>
      </c>
      <c r="AJ80" s="15">
        <f t="shared" si="14"/>
        <v>102.78999999999999</v>
      </c>
    </row>
    <row r="81" spans="1:36" ht="24" x14ac:dyDescent="0.2">
      <c r="A81" s="5">
        <v>80</v>
      </c>
      <c r="B81" s="5">
        <v>72</v>
      </c>
      <c r="C81" s="5">
        <v>77</v>
      </c>
      <c r="D81" s="5">
        <v>67</v>
      </c>
      <c r="E81" s="6" t="s">
        <v>17</v>
      </c>
      <c r="F81" s="6" t="s">
        <v>64</v>
      </c>
      <c r="G81" s="15">
        <v>21</v>
      </c>
      <c r="H81" s="15">
        <v>1.01</v>
      </c>
      <c r="I81" s="58">
        <v>7.9608850088183414E-2</v>
      </c>
      <c r="J81" s="58">
        <f t="shared" si="10"/>
        <v>0</v>
      </c>
      <c r="K81" s="58">
        <f t="shared" si="11"/>
        <v>0</v>
      </c>
      <c r="L81" s="15">
        <v>0</v>
      </c>
      <c r="M81" s="15">
        <v>20</v>
      </c>
      <c r="N81" s="15">
        <v>0</v>
      </c>
      <c r="O81" s="15">
        <v>2.58</v>
      </c>
      <c r="P81" s="15">
        <v>0</v>
      </c>
      <c r="Q81" s="15">
        <v>0</v>
      </c>
      <c r="R81" s="15">
        <v>0</v>
      </c>
      <c r="S81" s="15">
        <v>10</v>
      </c>
      <c r="T81" s="15">
        <v>25</v>
      </c>
      <c r="U81" s="15">
        <v>4.33</v>
      </c>
      <c r="V81" s="15">
        <v>2</v>
      </c>
      <c r="W81" s="15">
        <v>3.33</v>
      </c>
      <c r="X81" s="15">
        <v>1</v>
      </c>
      <c r="Y81" s="15">
        <v>3</v>
      </c>
      <c r="Z81" s="15">
        <v>0</v>
      </c>
      <c r="AA81" s="15">
        <v>15</v>
      </c>
      <c r="AB81" s="15">
        <v>0</v>
      </c>
      <c r="AC81" s="15">
        <v>2</v>
      </c>
      <c r="AD81" s="15">
        <v>1.33</v>
      </c>
      <c r="AE81" s="15">
        <v>0</v>
      </c>
      <c r="AF81" s="15">
        <v>5.33</v>
      </c>
      <c r="AG81" s="15">
        <v>116.93</v>
      </c>
      <c r="AH81" s="15">
        <f t="shared" si="12"/>
        <v>115.89999999999999</v>
      </c>
      <c r="AI81" s="15">
        <f t="shared" si="13"/>
        <v>115.89999999999999</v>
      </c>
      <c r="AJ81" s="15">
        <f t="shared" si="14"/>
        <v>115.89999999999999</v>
      </c>
    </row>
    <row r="82" spans="1:36" ht="24" x14ac:dyDescent="0.2">
      <c r="A82" s="5">
        <v>81</v>
      </c>
      <c r="B82" s="5">
        <v>76</v>
      </c>
      <c r="C82" s="5">
        <v>71</v>
      </c>
      <c r="D82" s="5">
        <v>83</v>
      </c>
      <c r="E82" s="6" t="s">
        <v>15</v>
      </c>
      <c r="F82" s="6" t="s">
        <v>149</v>
      </c>
      <c r="G82" s="15">
        <v>18</v>
      </c>
      <c r="H82" s="15">
        <v>15</v>
      </c>
      <c r="I82" s="58">
        <v>0.68411599999999995</v>
      </c>
      <c r="J82" s="58">
        <f t="shared" si="10"/>
        <v>10.154349999999999</v>
      </c>
      <c r="K82" s="58">
        <f t="shared" si="11"/>
        <v>19.860149999999997</v>
      </c>
      <c r="L82" s="15">
        <v>0</v>
      </c>
      <c r="M82" s="15">
        <v>0</v>
      </c>
      <c r="N82" s="15">
        <v>0</v>
      </c>
      <c r="O82" s="15">
        <v>2.42</v>
      </c>
      <c r="P82" s="15">
        <v>0</v>
      </c>
      <c r="Q82" s="15">
        <v>0</v>
      </c>
      <c r="R82" s="15">
        <v>0</v>
      </c>
      <c r="S82" s="15">
        <v>5</v>
      </c>
      <c r="T82" s="15">
        <v>25</v>
      </c>
      <c r="U82" s="15">
        <v>3.33</v>
      </c>
      <c r="V82" s="15">
        <v>0.67</v>
      </c>
      <c r="W82" s="15">
        <v>2.67</v>
      </c>
      <c r="X82" s="15">
        <v>1.67</v>
      </c>
      <c r="Y82" s="15">
        <v>1.33</v>
      </c>
      <c r="Z82" s="15">
        <v>0</v>
      </c>
      <c r="AA82" s="15">
        <v>19.5</v>
      </c>
      <c r="AB82" s="15">
        <v>0</v>
      </c>
      <c r="AC82" s="15">
        <v>14</v>
      </c>
      <c r="AD82" s="15">
        <v>3</v>
      </c>
      <c r="AE82" s="15">
        <v>0</v>
      </c>
      <c r="AF82" s="15">
        <v>5</v>
      </c>
      <c r="AG82" s="15">
        <v>116.59</v>
      </c>
      <c r="AH82" s="15">
        <f t="shared" si="12"/>
        <v>111.74435</v>
      </c>
      <c r="AI82" s="15">
        <f t="shared" si="13"/>
        <v>121.45014999999999</v>
      </c>
      <c r="AJ82" s="15">
        <f t="shared" si="14"/>
        <v>101.59</v>
      </c>
    </row>
    <row r="83" spans="1:36" ht="24" x14ac:dyDescent="0.2">
      <c r="A83" s="5">
        <v>82</v>
      </c>
      <c r="B83" s="5">
        <v>79</v>
      </c>
      <c r="C83" s="5">
        <v>80</v>
      </c>
      <c r="D83" s="5">
        <v>73</v>
      </c>
      <c r="E83" s="6" t="s">
        <v>14</v>
      </c>
      <c r="F83" s="6" t="s">
        <v>41</v>
      </c>
      <c r="G83" s="15">
        <v>27</v>
      </c>
      <c r="H83" s="15">
        <v>4.5</v>
      </c>
      <c r="I83" s="58">
        <v>0.29499999999999998</v>
      </c>
      <c r="J83" s="58">
        <f t="shared" si="10"/>
        <v>0.94999999999999973</v>
      </c>
      <c r="K83" s="58">
        <f t="shared" si="11"/>
        <v>2.3749999999999991</v>
      </c>
      <c r="L83" s="15">
        <v>0</v>
      </c>
      <c r="M83" s="15">
        <v>10</v>
      </c>
      <c r="N83" s="15">
        <v>0</v>
      </c>
      <c r="O83" s="15">
        <v>2.23</v>
      </c>
      <c r="P83" s="15">
        <v>0</v>
      </c>
      <c r="Q83" s="15">
        <v>0</v>
      </c>
      <c r="R83" s="15">
        <v>0</v>
      </c>
      <c r="S83" s="15">
        <v>3</v>
      </c>
      <c r="T83" s="15">
        <v>25</v>
      </c>
      <c r="U83" s="15">
        <v>2.33</v>
      </c>
      <c r="V83" s="15">
        <v>2</v>
      </c>
      <c r="W83" s="15">
        <v>2.33</v>
      </c>
      <c r="X83" s="15">
        <v>2.33</v>
      </c>
      <c r="Y83" s="15">
        <v>3</v>
      </c>
      <c r="Z83" s="15">
        <v>0</v>
      </c>
      <c r="AA83" s="15">
        <v>8</v>
      </c>
      <c r="AB83" s="15">
        <v>0</v>
      </c>
      <c r="AC83" s="15">
        <v>11</v>
      </c>
      <c r="AD83" s="15">
        <v>3</v>
      </c>
      <c r="AE83" s="15">
        <v>0</v>
      </c>
      <c r="AF83" s="15">
        <v>7.33</v>
      </c>
      <c r="AG83" s="15">
        <v>113.06</v>
      </c>
      <c r="AH83" s="15">
        <f t="shared" si="12"/>
        <v>109.5</v>
      </c>
      <c r="AI83" s="15">
        <f t="shared" si="13"/>
        <v>110.92499999999998</v>
      </c>
      <c r="AJ83" s="15">
        <f t="shared" si="14"/>
        <v>108.54999999999998</v>
      </c>
    </row>
    <row r="84" spans="1:36" ht="20.25" customHeight="1" x14ac:dyDescent="0.2">
      <c r="A84" s="5">
        <v>83</v>
      </c>
      <c r="B84" s="5">
        <v>93</v>
      </c>
      <c r="C84" s="5">
        <v>93</v>
      </c>
      <c r="D84" s="5">
        <v>89</v>
      </c>
      <c r="E84" s="25" t="s">
        <v>12</v>
      </c>
      <c r="F84" s="6" t="s">
        <v>76</v>
      </c>
      <c r="G84" s="15">
        <v>9</v>
      </c>
      <c r="H84" s="15">
        <v>15</v>
      </c>
      <c r="I84" s="58">
        <v>0.32100000000000001</v>
      </c>
      <c r="J84" s="58">
        <f t="shared" si="10"/>
        <v>1.21</v>
      </c>
      <c r="K84" s="58">
        <f t="shared" si="11"/>
        <v>3.0249999999999999</v>
      </c>
      <c r="L84" s="15">
        <v>0</v>
      </c>
      <c r="M84" s="15">
        <v>0</v>
      </c>
      <c r="N84" s="15">
        <v>0</v>
      </c>
      <c r="O84" s="15">
        <v>4.59</v>
      </c>
      <c r="P84" s="15">
        <v>0</v>
      </c>
      <c r="Q84" s="15">
        <v>0</v>
      </c>
      <c r="R84" s="15">
        <v>0</v>
      </c>
      <c r="S84" s="15">
        <v>5</v>
      </c>
      <c r="T84" s="15">
        <v>25</v>
      </c>
      <c r="U84" s="15">
        <v>4.67</v>
      </c>
      <c r="V84" s="15">
        <v>2</v>
      </c>
      <c r="W84" s="15">
        <v>4.67</v>
      </c>
      <c r="X84" s="15">
        <v>5</v>
      </c>
      <c r="Y84" s="15">
        <v>3.33</v>
      </c>
      <c r="Z84" s="15">
        <v>3.33</v>
      </c>
      <c r="AA84" s="15">
        <v>8</v>
      </c>
      <c r="AB84" s="15">
        <v>1.67</v>
      </c>
      <c r="AC84" s="15">
        <v>15</v>
      </c>
      <c r="AD84" s="15">
        <v>3</v>
      </c>
      <c r="AE84" s="15">
        <v>0</v>
      </c>
      <c r="AF84" s="15">
        <v>2.33</v>
      </c>
      <c r="AG84" s="15">
        <v>111.59</v>
      </c>
      <c r="AH84" s="15">
        <f t="shared" si="12"/>
        <v>97.8</v>
      </c>
      <c r="AI84" s="15">
        <f t="shared" si="13"/>
        <v>99.615000000000009</v>
      </c>
      <c r="AJ84" s="15">
        <f t="shared" si="14"/>
        <v>96.59</v>
      </c>
    </row>
    <row r="85" spans="1:36" ht="18" customHeight="1" x14ac:dyDescent="0.2">
      <c r="A85" s="5">
        <v>84</v>
      </c>
      <c r="B85" s="5">
        <v>86</v>
      </c>
      <c r="C85" s="5">
        <v>88</v>
      </c>
      <c r="D85" s="5">
        <v>88</v>
      </c>
      <c r="E85" s="25" t="s">
        <v>18</v>
      </c>
      <c r="F85" s="6" t="s">
        <v>150</v>
      </c>
      <c r="G85" s="15">
        <v>27</v>
      </c>
      <c r="H85" s="15">
        <v>13.4</v>
      </c>
      <c r="I85" s="58">
        <v>0.46201773899999998</v>
      </c>
      <c r="J85" s="58">
        <f t="shared" si="10"/>
        <v>3.5504434749999989</v>
      </c>
      <c r="K85" s="58">
        <f t="shared" si="11"/>
        <v>7.3256652124999988</v>
      </c>
      <c r="L85" s="15">
        <v>0</v>
      </c>
      <c r="M85" s="15">
        <v>0</v>
      </c>
      <c r="N85" s="15">
        <v>0</v>
      </c>
      <c r="O85" s="15">
        <v>2.76</v>
      </c>
      <c r="P85" s="15">
        <v>0</v>
      </c>
      <c r="Q85" s="15">
        <v>0</v>
      </c>
      <c r="R85" s="15">
        <v>0</v>
      </c>
      <c r="S85" s="15">
        <v>0</v>
      </c>
      <c r="T85" s="15">
        <v>25</v>
      </c>
      <c r="U85" s="15">
        <v>1</v>
      </c>
      <c r="V85" s="15">
        <v>4</v>
      </c>
      <c r="W85" s="15">
        <v>4.67</v>
      </c>
      <c r="X85" s="15">
        <v>4.33</v>
      </c>
      <c r="Y85" s="15">
        <v>3</v>
      </c>
      <c r="Z85" s="15">
        <v>0</v>
      </c>
      <c r="AA85" s="15">
        <v>7.2</v>
      </c>
      <c r="AB85" s="15">
        <v>0</v>
      </c>
      <c r="AC85" s="15">
        <v>9.33</v>
      </c>
      <c r="AD85" s="15">
        <v>7.67</v>
      </c>
      <c r="AE85" s="15">
        <v>0</v>
      </c>
      <c r="AF85" s="15">
        <v>1.67</v>
      </c>
      <c r="AG85" s="15">
        <v>111.03</v>
      </c>
      <c r="AH85" s="15">
        <f t="shared" si="12"/>
        <v>101.180443475</v>
      </c>
      <c r="AI85" s="15">
        <f t="shared" si="13"/>
        <v>104.95566521250001</v>
      </c>
      <c r="AJ85" s="15">
        <f t="shared" si="14"/>
        <v>97.63</v>
      </c>
    </row>
    <row r="86" spans="1:36" ht="21.75" customHeight="1" x14ac:dyDescent="0.2">
      <c r="A86" s="5">
        <v>85</v>
      </c>
      <c r="B86" s="5">
        <v>92</v>
      </c>
      <c r="C86" s="5">
        <v>90</v>
      </c>
      <c r="D86" s="5">
        <v>90</v>
      </c>
      <c r="E86" s="25" t="s">
        <v>23</v>
      </c>
      <c r="F86" s="6" t="s">
        <v>151</v>
      </c>
      <c r="G86" s="15">
        <v>24</v>
      </c>
      <c r="H86" s="15">
        <v>15</v>
      </c>
      <c r="I86" s="68">
        <v>0.44500000000000001</v>
      </c>
      <c r="J86" s="58">
        <f t="shared" si="10"/>
        <v>3.1249999999999996</v>
      </c>
      <c r="K86" s="58">
        <f t="shared" si="11"/>
        <v>6.6874999999999991</v>
      </c>
      <c r="L86" s="15">
        <v>0</v>
      </c>
      <c r="M86" s="15">
        <v>10</v>
      </c>
      <c r="N86" s="15">
        <v>0</v>
      </c>
      <c r="O86" s="15">
        <v>1.9</v>
      </c>
      <c r="P86" s="15">
        <v>0</v>
      </c>
      <c r="Q86" s="15">
        <v>0</v>
      </c>
      <c r="R86" s="15">
        <v>0</v>
      </c>
      <c r="S86" s="15">
        <v>5</v>
      </c>
      <c r="T86" s="15">
        <v>25</v>
      </c>
      <c r="U86" s="15">
        <v>3.67</v>
      </c>
      <c r="V86" s="15">
        <v>1</v>
      </c>
      <c r="W86" s="15">
        <v>4</v>
      </c>
      <c r="X86" s="15">
        <v>4</v>
      </c>
      <c r="Y86" s="15">
        <v>5</v>
      </c>
      <c r="Z86" s="15">
        <v>0</v>
      </c>
      <c r="AA86" s="15">
        <v>6</v>
      </c>
      <c r="AB86" s="15">
        <v>0.33</v>
      </c>
      <c r="AC86" s="15">
        <v>0</v>
      </c>
      <c r="AD86" s="15">
        <v>3.67</v>
      </c>
      <c r="AE86" s="15">
        <v>0</v>
      </c>
      <c r="AF86" s="15">
        <v>2</v>
      </c>
      <c r="AG86" s="15">
        <v>110.56</v>
      </c>
      <c r="AH86" s="15">
        <f t="shared" si="12"/>
        <v>98.695000000000007</v>
      </c>
      <c r="AI86" s="15">
        <f t="shared" si="13"/>
        <v>102.25750000000001</v>
      </c>
      <c r="AJ86" s="15">
        <f t="shared" si="14"/>
        <v>95.570000000000007</v>
      </c>
    </row>
    <row r="87" spans="1:36" ht="16.5" customHeight="1" x14ac:dyDescent="0.2">
      <c r="A87" s="5">
        <v>86</v>
      </c>
      <c r="B87" s="5">
        <v>91</v>
      </c>
      <c r="C87" s="5">
        <v>91</v>
      </c>
      <c r="D87" s="5">
        <v>87</v>
      </c>
      <c r="E87" s="25" t="s">
        <v>18</v>
      </c>
      <c r="F87" s="6" t="s">
        <v>152</v>
      </c>
      <c r="G87" s="15">
        <v>9</v>
      </c>
      <c r="H87" s="15">
        <v>11.8</v>
      </c>
      <c r="I87" s="58">
        <v>0.36453684600000003</v>
      </c>
      <c r="J87" s="58">
        <f t="shared" si="10"/>
        <v>1.6453684600000003</v>
      </c>
      <c r="K87" s="58">
        <f t="shared" si="11"/>
        <v>4.1134211500000006</v>
      </c>
      <c r="L87" s="15">
        <v>0</v>
      </c>
      <c r="M87" s="15">
        <v>0</v>
      </c>
      <c r="N87" s="15">
        <v>0</v>
      </c>
      <c r="O87" s="15">
        <v>2.76</v>
      </c>
      <c r="P87" s="15">
        <v>0</v>
      </c>
      <c r="Q87" s="15">
        <v>0</v>
      </c>
      <c r="R87" s="15">
        <v>0</v>
      </c>
      <c r="S87" s="15">
        <v>0</v>
      </c>
      <c r="T87" s="15">
        <v>25</v>
      </c>
      <c r="U87" s="15">
        <v>1</v>
      </c>
      <c r="V87" s="15">
        <v>4</v>
      </c>
      <c r="W87" s="15">
        <v>4.67</v>
      </c>
      <c r="X87" s="15">
        <v>4.33</v>
      </c>
      <c r="Y87" s="15">
        <v>3</v>
      </c>
      <c r="Z87" s="15">
        <v>0</v>
      </c>
      <c r="AA87" s="15">
        <v>17.27</v>
      </c>
      <c r="AB87" s="15">
        <v>0</v>
      </c>
      <c r="AC87" s="15">
        <v>12</v>
      </c>
      <c r="AD87" s="15">
        <v>8.67</v>
      </c>
      <c r="AE87" s="15">
        <v>0</v>
      </c>
      <c r="AF87" s="15">
        <v>6</v>
      </c>
      <c r="AG87" s="15">
        <v>109.49</v>
      </c>
      <c r="AH87" s="15">
        <f t="shared" si="12"/>
        <v>99.345368460000003</v>
      </c>
      <c r="AI87" s="15">
        <f t="shared" si="13"/>
        <v>101.81342115</v>
      </c>
      <c r="AJ87" s="15">
        <f t="shared" si="14"/>
        <v>97.7</v>
      </c>
    </row>
    <row r="88" spans="1:36" ht="16.5" customHeight="1" x14ac:dyDescent="0.2">
      <c r="A88" s="5">
        <v>87</v>
      </c>
      <c r="B88" s="5">
        <v>87</v>
      </c>
      <c r="C88" s="5">
        <v>86</v>
      </c>
      <c r="D88" s="5">
        <v>94</v>
      </c>
      <c r="E88" s="25" t="s">
        <v>11</v>
      </c>
      <c r="F88" s="6" t="s">
        <v>32</v>
      </c>
      <c r="G88" s="15">
        <v>27</v>
      </c>
      <c r="H88" s="15">
        <v>15</v>
      </c>
      <c r="I88" s="58">
        <v>0.59296599999999999</v>
      </c>
      <c r="J88" s="58">
        <f t="shared" si="10"/>
        <v>6.8241499999999995</v>
      </c>
      <c r="K88" s="58">
        <f t="shared" si="11"/>
        <v>12.236224999999999</v>
      </c>
      <c r="L88" s="15">
        <v>0</v>
      </c>
      <c r="M88" s="15">
        <v>0</v>
      </c>
      <c r="N88" s="15">
        <v>0</v>
      </c>
      <c r="O88" s="15">
        <v>1.39</v>
      </c>
      <c r="P88" s="15">
        <v>0</v>
      </c>
      <c r="Q88" s="15">
        <v>0</v>
      </c>
      <c r="R88" s="15">
        <v>0</v>
      </c>
      <c r="S88" s="15">
        <v>0</v>
      </c>
      <c r="T88" s="15">
        <v>30</v>
      </c>
      <c r="U88" s="15">
        <v>2</v>
      </c>
      <c r="V88" s="15">
        <v>1.33</v>
      </c>
      <c r="W88" s="15">
        <v>2.67</v>
      </c>
      <c r="X88" s="15">
        <v>2</v>
      </c>
      <c r="Y88" s="15">
        <v>2.33</v>
      </c>
      <c r="Z88" s="15">
        <v>0</v>
      </c>
      <c r="AA88" s="15">
        <v>0</v>
      </c>
      <c r="AB88" s="15">
        <v>0.33</v>
      </c>
      <c r="AC88" s="15">
        <v>12.67</v>
      </c>
      <c r="AD88" s="15">
        <v>2.33</v>
      </c>
      <c r="AE88" s="15">
        <v>0</v>
      </c>
      <c r="AF88" s="15">
        <v>9.67</v>
      </c>
      <c r="AG88" s="15">
        <v>108.72</v>
      </c>
      <c r="AH88" s="15">
        <f t="shared" si="12"/>
        <v>100.54415</v>
      </c>
      <c r="AI88" s="15">
        <f t="shared" si="13"/>
        <v>105.956225</v>
      </c>
      <c r="AJ88" s="15">
        <f t="shared" si="14"/>
        <v>93.72</v>
      </c>
    </row>
    <row r="89" spans="1:36" ht="16.5" customHeight="1" x14ac:dyDescent="0.2">
      <c r="A89" s="5">
        <v>88</v>
      </c>
      <c r="B89" s="5">
        <v>88</v>
      </c>
      <c r="C89" s="5">
        <v>87</v>
      </c>
      <c r="D89" s="5">
        <v>93</v>
      </c>
      <c r="E89" s="25" t="s">
        <v>153</v>
      </c>
      <c r="F89" s="6" t="s">
        <v>154</v>
      </c>
      <c r="G89" s="15">
        <v>30</v>
      </c>
      <c r="H89" s="15">
        <v>12.82</v>
      </c>
      <c r="I89" s="58">
        <v>0.53517507717817303</v>
      </c>
      <c r="J89" s="58">
        <f t="shared" si="10"/>
        <v>5.3793769294543257</v>
      </c>
      <c r="K89" s="58">
        <f t="shared" si="11"/>
        <v>10.069065394181488</v>
      </c>
      <c r="L89" s="15">
        <v>0</v>
      </c>
      <c r="M89" s="15">
        <v>10</v>
      </c>
      <c r="N89" s="15">
        <v>0</v>
      </c>
      <c r="O89" s="15">
        <v>1.1100000000000001</v>
      </c>
      <c r="P89" s="15">
        <v>0</v>
      </c>
      <c r="Q89" s="15">
        <v>0</v>
      </c>
      <c r="R89" s="15">
        <v>0</v>
      </c>
      <c r="S89" s="15">
        <v>5</v>
      </c>
      <c r="T89" s="15">
        <v>25</v>
      </c>
      <c r="U89" s="15">
        <v>1</v>
      </c>
      <c r="V89" s="15">
        <v>0.67</v>
      </c>
      <c r="W89" s="15">
        <v>1.67</v>
      </c>
      <c r="X89" s="15">
        <v>0.67</v>
      </c>
      <c r="Y89" s="15">
        <v>2.33</v>
      </c>
      <c r="Z89" s="15">
        <v>0</v>
      </c>
      <c r="AA89" s="15">
        <v>0</v>
      </c>
      <c r="AB89" s="15">
        <v>0</v>
      </c>
      <c r="AC89" s="15">
        <v>17</v>
      </c>
      <c r="AD89" s="15">
        <v>0.67</v>
      </c>
      <c r="AE89" s="15">
        <v>0</v>
      </c>
      <c r="AF89" s="15">
        <v>0</v>
      </c>
      <c r="AG89" s="15">
        <v>107.93</v>
      </c>
      <c r="AH89" s="15">
        <f t="shared" si="12"/>
        <v>100.49937692945433</v>
      </c>
      <c r="AI89" s="15">
        <f t="shared" si="13"/>
        <v>105.1890653941815</v>
      </c>
      <c r="AJ89" s="15">
        <f t="shared" si="14"/>
        <v>95.12</v>
      </c>
    </row>
    <row r="90" spans="1:36" ht="24" x14ac:dyDescent="0.2">
      <c r="A90" s="5">
        <v>89</v>
      </c>
      <c r="B90" s="5">
        <v>85</v>
      </c>
      <c r="C90" s="5">
        <v>83</v>
      </c>
      <c r="D90" s="5">
        <v>84</v>
      </c>
      <c r="E90" s="25" t="s">
        <v>26</v>
      </c>
      <c r="F90" s="6" t="s">
        <v>155</v>
      </c>
      <c r="G90" s="15">
        <v>9</v>
      </c>
      <c r="H90" s="15">
        <v>7</v>
      </c>
      <c r="I90" s="58">
        <v>0.45</v>
      </c>
      <c r="J90" s="58">
        <f t="shared" si="10"/>
        <v>3.25</v>
      </c>
      <c r="K90" s="58">
        <f t="shared" si="11"/>
        <v>6.875</v>
      </c>
      <c r="L90" s="15">
        <v>0</v>
      </c>
      <c r="M90" s="15">
        <v>0</v>
      </c>
      <c r="N90" s="15">
        <v>0</v>
      </c>
      <c r="O90" s="15">
        <v>2.2000000000000002</v>
      </c>
      <c r="P90" s="15">
        <v>0</v>
      </c>
      <c r="Q90" s="15">
        <v>0</v>
      </c>
      <c r="R90" s="15">
        <v>0</v>
      </c>
      <c r="S90" s="15">
        <v>3</v>
      </c>
      <c r="T90" s="15">
        <v>25</v>
      </c>
      <c r="U90" s="15">
        <v>2</v>
      </c>
      <c r="V90" s="15">
        <v>1</v>
      </c>
      <c r="W90" s="15">
        <v>3</v>
      </c>
      <c r="X90" s="15">
        <v>2</v>
      </c>
      <c r="Y90" s="15">
        <v>3</v>
      </c>
      <c r="Z90" s="15">
        <v>0</v>
      </c>
      <c r="AA90" s="15">
        <v>26.24</v>
      </c>
      <c r="AB90" s="15">
        <v>3.33</v>
      </c>
      <c r="AC90" s="15">
        <v>14</v>
      </c>
      <c r="AD90" s="15">
        <v>2</v>
      </c>
      <c r="AE90" s="15">
        <v>0</v>
      </c>
      <c r="AF90" s="15">
        <v>5</v>
      </c>
      <c r="AG90" s="15">
        <v>107.77</v>
      </c>
      <c r="AH90" s="15">
        <f t="shared" si="12"/>
        <v>104.02</v>
      </c>
      <c r="AI90" s="15">
        <f t="shared" si="13"/>
        <v>107.645</v>
      </c>
      <c r="AJ90" s="15">
        <f t="shared" si="14"/>
        <v>100.77</v>
      </c>
    </row>
    <row r="91" spans="1:36" ht="24" x14ac:dyDescent="0.2">
      <c r="A91" s="5">
        <v>90</v>
      </c>
      <c r="B91" s="5">
        <v>94</v>
      </c>
      <c r="C91" s="5">
        <v>96</v>
      </c>
      <c r="D91" s="5">
        <v>92</v>
      </c>
      <c r="E91" s="25" t="s">
        <v>26</v>
      </c>
      <c r="F91" s="6" t="s">
        <v>156</v>
      </c>
      <c r="G91" s="15">
        <v>6</v>
      </c>
      <c r="H91" s="15">
        <v>11.87</v>
      </c>
      <c r="I91" s="58">
        <v>0.35</v>
      </c>
      <c r="J91" s="58">
        <f t="shared" si="10"/>
        <v>1.4999999999999998</v>
      </c>
      <c r="K91" s="58">
        <f t="shared" si="11"/>
        <v>3.7499999999999991</v>
      </c>
      <c r="L91" s="15">
        <v>0</v>
      </c>
      <c r="M91" s="15">
        <v>10</v>
      </c>
      <c r="N91" s="15">
        <v>0</v>
      </c>
      <c r="O91" s="15">
        <v>2.2000000000000002</v>
      </c>
      <c r="P91" s="15">
        <v>0</v>
      </c>
      <c r="Q91" s="15">
        <v>0</v>
      </c>
      <c r="R91" s="15">
        <v>0</v>
      </c>
      <c r="S91" s="15">
        <v>0</v>
      </c>
      <c r="T91" s="15">
        <v>25</v>
      </c>
      <c r="U91" s="15">
        <v>2</v>
      </c>
      <c r="V91" s="15">
        <v>1</v>
      </c>
      <c r="W91" s="15">
        <v>3</v>
      </c>
      <c r="X91" s="15">
        <v>2</v>
      </c>
      <c r="Y91" s="15">
        <v>3</v>
      </c>
      <c r="Z91" s="15">
        <v>0</v>
      </c>
      <c r="AA91" s="15">
        <v>19.329999999999998</v>
      </c>
      <c r="AB91" s="15">
        <v>1.67</v>
      </c>
      <c r="AC91" s="15">
        <v>14</v>
      </c>
      <c r="AD91" s="15">
        <v>2</v>
      </c>
      <c r="AE91" s="15">
        <v>0</v>
      </c>
      <c r="AF91" s="15">
        <v>4</v>
      </c>
      <c r="AG91" s="15">
        <v>107.08</v>
      </c>
      <c r="AH91" s="15">
        <f t="shared" si="12"/>
        <v>96.7</v>
      </c>
      <c r="AI91" s="15">
        <f t="shared" si="13"/>
        <v>98.95</v>
      </c>
      <c r="AJ91" s="15">
        <f t="shared" si="14"/>
        <v>95.2</v>
      </c>
    </row>
    <row r="92" spans="1:36" ht="24" x14ac:dyDescent="0.2">
      <c r="A92" s="5">
        <v>91</v>
      </c>
      <c r="B92" s="5">
        <v>96</v>
      </c>
      <c r="C92" s="5">
        <v>95</v>
      </c>
      <c r="D92" s="5">
        <v>95</v>
      </c>
      <c r="E92" s="25" t="s">
        <v>12</v>
      </c>
      <c r="F92" s="6" t="s">
        <v>157</v>
      </c>
      <c r="G92" s="15">
        <v>12</v>
      </c>
      <c r="H92" s="15">
        <v>15</v>
      </c>
      <c r="I92" s="58">
        <v>0.46600000000000003</v>
      </c>
      <c r="J92" s="58">
        <f t="shared" si="10"/>
        <v>3.6500000000000004</v>
      </c>
      <c r="K92" s="58">
        <f t="shared" si="11"/>
        <v>7.4749999999999996</v>
      </c>
      <c r="L92" s="15">
        <v>0</v>
      </c>
      <c r="M92" s="15">
        <v>0</v>
      </c>
      <c r="N92" s="15">
        <v>0</v>
      </c>
      <c r="O92" s="15">
        <v>4.59</v>
      </c>
      <c r="P92" s="15">
        <v>0</v>
      </c>
      <c r="Q92" s="15">
        <v>0</v>
      </c>
      <c r="R92" s="15">
        <v>0</v>
      </c>
      <c r="S92" s="15">
        <v>10</v>
      </c>
      <c r="T92" s="15">
        <v>25</v>
      </c>
      <c r="U92" s="15">
        <v>4.67</v>
      </c>
      <c r="V92" s="15">
        <v>2</v>
      </c>
      <c r="W92" s="15">
        <v>4.67</v>
      </c>
      <c r="X92" s="15">
        <v>5</v>
      </c>
      <c r="Y92" s="15">
        <v>3.33</v>
      </c>
      <c r="Z92" s="15">
        <v>0</v>
      </c>
      <c r="AA92" s="15">
        <v>3</v>
      </c>
      <c r="AB92" s="15">
        <v>0.33</v>
      </c>
      <c r="AC92" s="15">
        <v>15</v>
      </c>
      <c r="AD92" s="15">
        <v>1.33</v>
      </c>
      <c r="AE92" s="15">
        <v>0</v>
      </c>
      <c r="AF92" s="15">
        <v>1</v>
      </c>
      <c r="AG92" s="15">
        <v>106.93</v>
      </c>
      <c r="AH92" s="15">
        <f t="shared" si="12"/>
        <v>95.57</v>
      </c>
      <c r="AI92" s="15">
        <f t="shared" si="13"/>
        <v>99.394999999999996</v>
      </c>
      <c r="AJ92" s="15">
        <f t="shared" si="14"/>
        <v>91.92</v>
      </c>
    </row>
    <row r="93" spans="1:36" ht="24" x14ac:dyDescent="0.2">
      <c r="A93" s="5">
        <v>92</v>
      </c>
      <c r="B93" s="5">
        <v>95</v>
      </c>
      <c r="C93" s="5">
        <v>92</v>
      </c>
      <c r="D93" s="5">
        <v>96</v>
      </c>
      <c r="E93" s="25" t="s">
        <v>26</v>
      </c>
      <c r="F93" s="6" t="s">
        <v>158</v>
      </c>
      <c r="G93" s="15">
        <v>15</v>
      </c>
      <c r="H93" s="15">
        <v>15</v>
      </c>
      <c r="I93" s="58">
        <v>0.5091</v>
      </c>
      <c r="J93" s="58">
        <f t="shared" si="10"/>
        <v>4.7274999999999991</v>
      </c>
      <c r="K93" s="58">
        <f t="shared" si="11"/>
        <v>9.0912499999999987</v>
      </c>
      <c r="L93" s="15">
        <v>0</v>
      </c>
      <c r="M93" s="15">
        <v>0</v>
      </c>
      <c r="N93" s="15">
        <v>2</v>
      </c>
      <c r="O93" s="15">
        <v>2.2000000000000002</v>
      </c>
      <c r="P93" s="15">
        <v>0</v>
      </c>
      <c r="Q93" s="15">
        <v>0</v>
      </c>
      <c r="R93" s="15">
        <v>0</v>
      </c>
      <c r="S93" s="15">
        <v>0</v>
      </c>
      <c r="T93" s="15">
        <v>25</v>
      </c>
      <c r="U93" s="15">
        <v>2</v>
      </c>
      <c r="V93" s="15">
        <v>1</v>
      </c>
      <c r="W93" s="15">
        <v>3</v>
      </c>
      <c r="X93" s="15">
        <v>2</v>
      </c>
      <c r="Y93" s="15">
        <v>3</v>
      </c>
      <c r="Z93" s="15">
        <v>0</v>
      </c>
      <c r="AA93" s="15">
        <v>10</v>
      </c>
      <c r="AB93" s="15">
        <v>0.33</v>
      </c>
      <c r="AC93" s="15">
        <v>14.33</v>
      </c>
      <c r="AD93" s="15">
        <v>2</v>
      </c>
      <c r="AE93" s="15">
        <v>0</v>
      </c>
      <c r="AF93" s="15">
        <v>10</v>
      </c>
      <c r="AG93" s="15">
        <v>106.87</v>
      </c>
      <c r="AH93" s="15">
        <f t="shared" si="12"/>
        <v>96.587499999999991</v>
      </c>
      <c r="AI93" s="15">
        <f t="shared" si="13"/>
        <v>100.95124999999999</v>
      </c>
      <c r="AJ93" s="15">
        <f t="shared" si="14"/>
        <v>91.86</v>
      </c>
    </row>
    <row r="94" spans="1:36" ht="24" x14ac:dyDescent="0.2">
      <c r="A94" s="5">
        <v>93</v>
      </c>
      <c r="B94" s="5">
        <v>89</v>
      </c>
      <c r="C94" s="5">
        <v>89</v>
      </c>
      <c r="D94" s="5">
        <v>91</v>
      </c>
      <c r="E94" s="25" t="s">
        <v>33</v>
      </c>
      <c r="F94" s="6" t="s">
        <v>34</v>
      </c>
      <c r="G94" s="15">
        <v>27</v>
      </c>
      <c r="H94" s="15">
        <v>10.65</v>
      </c>
      <c r="I94" s="58">
        <v>0.49568400000000001</v>
      </c>
      <c r="J94" s="58">
        <f t="shared" si="10"/>
        <v>4.3920999999999992</v>
      </c>
      <c r="K94" s="58">
        <f t="shared" si="11"/>
        <v>8.5881499999999988</v>
      </c>
      <c r="L94" s="15">
        <v>0</v>
      </c>
      <c r="M94" s="15">
        <v>0</v>
      </c>
      <c r="N94" s="15">
        <v>0</v>
      </c>
      <c r="O94" s="15">
        <v>1.77</v>
      </c>
      <c r="P94" s="15">
        <v>0</v>
      </c>
      <c r="Q94" s="15">
        <v>0</v>
      </c>
      <c r="R94" s="15">
        <v>0</v>
      </c>
      <c r="S94" s="15">
        <v>5</v>
      </c>
      <c r="T94" s="15">
        <v>25</v>
      </c>
      <c r="U94" s="15">
        <v>2.33</v>
      </c>
      <c r="V94" s="15">
        <v>2</v>
      </c>
      <c r="W94" s="15">
        <v>2.67</v>
      </c>
      <c r="X94" s="15">
        <v>1.67</v>
      </c>
      <c r="Y94" s="15">
        <v>2</v>
      </c>
      <c r="Z94" s="15">
        <v>5</v>
      </c>
      <c r="AA94" s="15">
        <v>5</v>
      </c>
      <c r="AB94" s="15">
        <v>0</v>
      </c>
      <c r="AC94" s="15">
        <v>15.33</v>
      </c>
      <c r="AD94" s="15">
        <v>0.67</v>
      </c>
      <c r="AE94" s="15">
        <v>0</v>
      </c>
      <c r="AF94" s="15">
        <v>0</v>
      </c>
      <c r="AG94" s="15">
        <v>106.09</v>
      </c>
      <c r="AH94" s="15">
        <f t="shared" si="12"/>
        <v>99.832100000000011</v>
      </c>
      <c r="AI94" s="15">
        <f t="shared" si="13"/>
        <v>104.02815</v>
      </c>
      <c r="AJ94" s="15">
        <f t="shared" si="14"/>
        <v>95.44</v>
      </c>
    </row>
    <row r="95" spans="1:36" ht="24" x14ac:dyDescent="0.2">
      <c r="A95" s="5">
        <v>94</v>
      </c>
      <c r="B95" s="5">
        <v>84</v>
      </c>
      <c r="C95" s="5">
        <v>85</v>
      </c>
      <c r="D95" s="5">
        <v>81</v>
      </c>
      <c r="E95" s="25" t="s">
        <v>15</v>
      </c>
      <c r="F95" s="6" t="s">
        <v>39</v>
      </c>
      <c r="G95" s="15">
        <v>24</v>
      </c>
      <c r="H95" s="15">
        <v>3</v>
      </c>
      <c r="I95" s="58">
        <v>0.34320149999999999</v>
      </c>
      <c r="J95" s="58">
        <f t="shared" si="10"/>
        <v>1.4320149999999998</v>
      </c>
      <c r="K95" s="58">
        <f t="shared" si="11"/>
        <v>3.5800374999999995</v>
      </c>
      <c r="L95" s="15">
        <v>0</v>
      </c>
      <c r="M95" s="15">
        <v>0</v>
      </c>
      <c r="N95" s="15">
        <v>0</v>
      </c>
      <c r="O95" s="15">
        <v>2.4900000000000002</v>
      </c>
      <c r="P95" s="15">
        <v>0</v>
      </c>
      <c r="Q95" s="15">
        <v>0</v>
      </c>
      <c r="R95" s="15">
        <v>0</v>
      </c>
      <c r="S95" s="15">
        <v>0</v>
      </c>
      <c r="T95" s="15">
        <v>30</v>
      </c>
      <c r="U95" s="15">
        <v>4</v>
      </c>
      <c r="V95" s="15">
        <v>2.33</v>
      </c>
      <c r="W95" s="15">
        <v>2.67</v>
      </c>
      <c r="X95" s="15">
        <v>2.33</v>
      </c>
      <c r="Y95" s="15">
        <v>1.67</v>
      </c>
      <c r="Z95" s="15">
        <v>0</v>
      </c>
      <c r="AA95" s="15">
        <v>5.68</v>
      </c>
      <c r="AB95" s="15">
        <v>3</v>
      </c>
      <c r="AC95" s="15">
        <v>14.67</v>
      </c>
      <c r="AD95" s="15">
        <v>4</v>
      </c>
      <c r="AE95" s="15">
        <v>0</v>
      </c>
      <c r="AF95" s="15">
        <v>6</v>
      </c>
      <c r="AG95" s="15">
        <v>105.84</v>
      </c>
      <c r="AH95" s="15">
        <f t="shared" si="12"/>
        <v>104.272015</v>
      </c>
      <c r="AI95" s="15">
        <f t="shared" si="13"/>
        <v>106.42003749999999</v>
      </c>
      <c r="AJ95" s="15">
        <f t="shared" si="14"/>
        <v>102.83999999999999</v>
      </c>
    </row>
    <row r="96" spans="1:36" ht="24" x14ac:dyDescent="0.2">
      <c r="A96" s="5">
        <v>95</v>
      </c>
      <c r="B96" s="5">
        <v>83</v>
      </c>
      <c r="C96" s="5">
        <v>81</v>
      </c>
      <c r="D96" s="5">
        <v>86</v>
      </c>
      <c r="E96" s="25" t="s">
        <v>18</v>
      </c>
      <c r="F96" s="6" t="s">
        <v>77</v>
      </c>
      <c r="G96" s="15">
        <v>21</v>
      </c>
      <c r="H96" s="15">
        <v>6</v>
      </c>
      <c r="I96" s="58">
        <v>0.53073376800000005</v>
      </c>
      <c r="J96" s="58">
        <f t="shared" si="10"/>
        <v>5.2683442000000005</v>
      </c>
      <c r="K96" s="58">
        <f t="shared" si="11"/>
        <v>9.9025163000000003</v>
      </c>
      <c r="L96" s="15">
        <v>0</v>
      </c>
      <c r="M96" s="15">
        <v>0</v>
      </c>
      <c r="N96" s="15">
        <v>0</v>
      </c>
      <c r="O96" s="15">
        <v>2.76</v>
      </c>
      <c r="P96" s="15">
        <v>0</v>
      </c>
      <c r="Q96" s="15">
        <v>0</v>
      </c>
      <c r="R96" s="15">
        <v>0</v>
      </c>
      <c r="S96" s="15">
        <v>0</v>
      </c>
      <c r="T96" s="15">
        <v>25</v>
      </c>
      <c r="U96" s="15">
        <v>1</v>
      </c>
      <c r="V96" s="15">
        <v>4</v>
      </c>
      <c r="W96" s="15">
        <v>4.67</v>
      </c>
      <c r="X96" s="15">
        <v>4.33</v>
      </c>
      <c r="Y96" s="15">
        <v>3</v>
      </c>
      <c r="Z96" s="15">
        <v>0</v>
      </c>
      <c r="AA96" s="15">
        <v>5.95</v>
      </c>
      <c r="AB96" s="15">
        <v>0</v>
      </c>
      <c r="AC96" s="15">
        <v>12</v>
      </c>
      <c r="AD96" s="15">
        <v>8.67</v>
      </c>
      <c r="AE96" s="15">
        <v>0</v>
      </c>
      <c r="AF96" s="15">
        <v>6.67</v>
      </c>
      <c r="AG96" s="15">
        <v>105.04</v>
      </c>
      <c r="AH96" s="15">
        <f t="shared" si="12"/>
        <v>104.31834420000001</v>
      </c>
      <c r="AI96" s="15">
        <f t="shared" si="13"/>
        <v>108.9525163</v>
      </c>
      <c r="AJ96" s="15">
        <f t="shared" si="14"/>
        <v>99.05</v>
      </c>
    </row>
    <row r="97" spans="1:36" ht="24" x14ac:dyDescent="0.2">
      <c r="A97" s="5">
        <v>96</v>
      </c>
      <c r="B97" s="5">
        <v>90</v>
      </c>
      <c r="C97" s="5">
        <v>94</v>
      </c>
      <c r="D97" s="5">
        <v>85</v>
      </c>
      <c r="E97" s="25" t="s">
        <v>15</v>
      </c>
      <c r="F97" s="6" t="s">
        <v>36</v>
      </c>
      <c r="G97" s="15">
        <v>21</v>
      </c>
      <c r="H97" s="15">
        <v>1.2</v>
      </c>
      <c r="I97" s="58">
        <v>7.9049999999999995E-2</v>
      </c>
      <c r="J97" s="58">
        <f t="shared" si="10"/>
        <v>0</v>
      </c>
      <c r="K97" s="58">
        <f t="shared" si="11"/>
        <v>0</v>
      </c>
      <c r="L97" s="15">
        <v>0</v>
      </c>
      <c r="M97" s="15">
        <v>0</v>
      </c>
      <c r="N97" s="15">
        <v>0</v>
      </c>
      <c r="O97" s="15">
        <v>2.4900000000000002</v>
      </c>
      <c r="P97" s="15">
        <v>0</v>
      </c>
      <c r="Q97" s="15">
        <v>0</v>
      </c>
      <c r="R97" s="15">
        <v>0</v>
      </c>
      <c r="S97" s="15">
        <v>5</v>
      </c>
      <c r="T97" s="15">
        <v>30</v>
      </c>
      <c r="U97" s="15">
        <v>4</v>
      </c>
      <c r="V97" s="15">
        <v>2.33</v>
      </c>
      <c r="W97" s="15">
        <v>3</v>
      </c>
      <c r="X97" s="15">
        <v>2.33</v>
      </c>
      <c r="Y97" s="15">
        <v>1.67</v>
      </c>
      <c r="Z97" s="15">
        <v>0</v>
      </c>
      <c r="AA97" s="15">
        <v>2</v>
      </c>
      <c r="AB97" s="15">
        <v>0</v>
      </c>
      <c r="AC97" s="15">
        <v>14.67</v>
      </c>
      <c r="AD97" s="15">
        <v>5</v>
      </c>
      <c r="AE97" s="15">
        <v>0</v>
      </c>
      <c r="AF97" s="15">
        <v>6</v>
      </c>
      <c r="AG97" s="15">
        <v>100.69</v>
      </c>
      <c r="AH97" s="15">
        <f t="shared" si="12"/>
        <v>99.490000000000009</v>
      </c>
      <c r="AI97" s="15">
        <f t="shared" si="13"/>
        <v>99.490000000000009</v>
      </c>
      <c r="AJ97" s="15">
        <f t="shared" si="14"/>
        <v>99.490000000000009</v>
      </c>
    </row>
    <row r="98" spans="1:36" ht="24" x14ac:dyDescent="0.2">
      <c r="A98" s="5">
        <v>97</v>
      </c>
      <c r="B98" s="5">
        <v>97</v>
      </c>
      <c r="C98" s="5">
        <v>97</v>
      </c>
      <c r="D98" s="5">
        <v>98</v>
      </c>
      <c r="E98" s="25" t="s">
        <v>33</v>
      </c>
      <c r="F98" s="6" t="s">
        <v>112</v>
      </c>
      <c r="G98" s="15">
        <v>18</v>
      </c>
      <c r="H98" s="15">
        <v>9.85</v>
      </c>
      <c r="I98" s="58">
        <v>0.49568400000000001</v>
      </c>
      <c r="J98" s="58">
        <f t="shared" ref="J98:J104" si="15">IF(I98&lt;=0.2,0,IF(I98&lt;=0.4,(I98-0.2)/0.02*0.2,IF(I98&lt;=0.6,2+((I98-0.4)/0.02*0.5),IF(I98&lt;=0.8,7+((I98-0.6)/0.02*0.75),15))))</f>
        <v>4.3920999999999992</v>
      </c>
      <c r="K98" s="58">
        <f t="shared" ref="K98:K104" si="16">IF(I98&lt;=0.2,0,IF(I98&lt;=0.4,(I98-0.2)/0.02*0.5,IF(I98&lt;=0.6,5+((I98-0.4)/0.02*0.75),IF(I98&lt;=0.8,12.5+((I98-0.6)/0.02*1.75),30))))</f>
        <v>8.5881499999999988</v>
      </c>
      <c r="L98" s="15">
        <v>0</v>
      </c>
      <c r="M98" s="15">
        <v>0</v>
      </c>
      <c r="N98" s="15">
        <v>0</v>
      </c>
      <c r="O98" s="15">
        <v>2.13</v>
      </c>
      <c r="P98" s="15">
        <v>0</v>
      </c>
      <c r="Q98" s="15">
        <v>0</v>
      </c>
      <c r="R98" s="15">
        <v>0</v>
      </c>
      <c r="S98" s="15">
        <v>0</v>
      </c>
      <c r="T98" s="15">
        <v>30</v>
      </c>
      <c r="U98" s="15">
        <v>4</v>
      </c>
      <c r="V98" s="15">
        <v>4</v>
      </c>
      <c r="W98" s="15">
        <v>3</v>
      </c>
      <c r="X98" s="15">
        <v>2</v>
      </c>
      <c r="Y98" s="15">
        <v>2</v>
      </c>
      <c r="Z98" s="15">
        <v>0</v>
      </c>
      <c r="AA98" s="15">
        <v>6</v>
      </c>
      <c r="AB98" s="15">
        <v>5</v>
      </c>
      <c r="AC98" s="15">
        <v>5</v>
      </c>
      <c r="AD98" s="15">
        <v>5</v>
      </c>
      <c r="AE98" s="15">
        <v>0</v>
      </c>
      <c r="AF98" s="15">
        <v>2.33</v>
      </c>
      <c r="AG98" s="15">
        <v>98.32</v>
      </c>
      <c r="AH98" s="15">
        <f t="shared" ref="AH98:AH104" si="17">SUM(G98,J98,L98:AF98)</f>
        <v>92.852099999999993</v>
      </c>
      <c r="AI98" s="15">
        <f t="shared" ref="AI98:AI104" si="18">SUM(G98,K98:AF98)</f>
        <v>97.048149999999993</v>
      </c>
      <c r="AJ98" s="15">
        <f t="shared" ref="AJ98:AJ104" si="19">SUM(G98,L98:AF98)</f>
        <v>88.46</v>
      </c>
    </row>
    <row r="99" spans="1:36" x14ac:dyDescent="0.2">
      <c r="A99" s="5">
        <v>98</v>
      </c>
      <c r="B99" s="5">
        <v>99</v>
      </c>
      <c r="C99" s="5">
        <v>99</v>
      </c>
      <c r="D99" s="5">
        <v>99</v>
      </c>
      <c r="E99" s="25" t="s">
        <v>26</v>
      </c>
      <c r="F99" s="6" t="s">
        <v>159</v>
      </c>
      <c r="G99" s="15">
        <v>12</v>
      </c>
      <c r="H99" s="15">
        <v>15</v>
      </c>
      <c r="I99" s="58">
        <v>0.47270000000000001</v>
      </c>
      <c r="J99" s="58">
        <f t="shared" si="15"/>
        <v>3.8174999999999999</v>
      </c>
      <c r="K99" s="58">
        <f t="shared" si="16"/>
        <v>7.7262499999999994</v>
      </c>
      <c r="L99" s="15">
        <v>0</v>
      </c>
      <c r="M99" s="15">
        <v>10</v>
      </c>
      <c r="N99" s="15">
        <v>0</v>
      </c>
      <c r="O99" s="15">
        <v>2.2000000000000002</v>
      </c>
      <c r="P99" s="15">
        <v>0</v>
      </c>
      <c r="Q99" s="15">
        <v>0</v>
      </c>
      <c r="R99" s="15">
        <v>0</v>
      </c>
      <c r="S99" s="15">
        <v>10</v>
      </c>
      <c r="T99" s="15">
        <v>25</v>
      </c>
      <c r="U99" s="15">
        <v>2</v>
      </c>
      <c r="V99" s="15">
        <v>1</v>
      </c>
      <c r="W99" s="15">
        <v>3</v>
      </c>
      <c r="X99" s="15">
        <v>2</v>
      </c>
      <c r="Y99" s="15">
        <v>3</v>
      </c>
      <c r="Z99" s="15">
        <v>0</v>
      </c>
      <c r="AA99" s="15">
        <v>5</v>
      </c>
      <c r="AB99" s="15">
        <v>0</v>
      </c>
      <c r="AC99" s="15">
        <v>6</v>
      </c>
      <c r="AD99" s="15">
        <v>2</v>
      </c>
      <c r="AE99" s="15">
        <v>0</v>
      </c>
      <c r="AF99" s="15">
        <v>0</v>
      </c>
      <c r="AG99" s="15">
        <v>98.2</v>
      </c>
      <c r="AH99" s="15">
        <f t="shared" si="17"/>
        <v>87.017499999999998</v>
      </c>
      <c r="AI99" s="15">
        <f t="shared" si="18"/>
        <v>90.926249999999996</v>
      </c>
      <c r="AJ99" s="15">
        <f t="shared" si="19"/>
        <v>83.2</v>
      </c>
    </row>
    <row r="100" spans="1:36" ht="27" customHeight="1" x14ac:dyDescent="0.2">
      <c r="A100" s="5">
        <v>99</v>
      </c>
      <c r="B100" s="5">
        <v>98</v>
      </c>
      <c r="C100" s="5">
        <v>98</v>
      </c>
      <c r="D100" s="5">
        <v>97</v>
      </c>
      <c r="E100" s="25" t="s">
        <v>17</v>
      </c>
      <c r="F100" s="6" t="s">
        <v>160</v>
      </c>
      <c r="G100" s="15">
        <v>18</v>
      </c>
      <c r="H100" s="15">
        <v>4.72</v>
      </c>
      <c r="I100" s="58">
        <v>0.268704</v>
      </c>
      <c r="J100" s="58">
        <f t="shared" si="15"/>
        <v>0.68703999999999987</v>
      </c>
      <c r="K100" s="58">
        <f t="shared" si="16"/>
        <v>1.7175999999999996</v>
      </c>
      <c r="L100" s="15">
        <v>0</v>
      </c>
      <c r="M100" s="15">
        <v>0</v>
      </c>
      <c r="N100" s="15">
        <v>0</v>
      </c>
      <c r="O100" s="15">
        <v>2.58</v>
      </c>
      <c r="P100" s="15">
        <v>0</v>
      </c>
      <c r="Q100" s="15">
        <v>0</v>
      </c>
      <c r="R100" s="15">
        <v>0</v>
      </c>
      <c r="S100" s="15">
        <v>10</v>
      </c>
      <c r="T100" s="15">
        <v>25</v>
      </c>
      <c r="U100" s="15">
        <v>4.33</v>
      </c>
      <c r="V100" s="15">
        <v>2</v>
      </c>
      <c r="W100" s="15">
        <v>3.33</v>
      </c>
      <c r="X100" s="15">
        <v>1</v>
      </c>
      <c r="Y100" s="15">
        <v>3</v>
      </c>
      <c r="Z100" s="15">
        <v>1.67</v>
      </c>
      <c r="AA100" s="15">
        <v>4</v>
      </c>
      <c r="AB100" s="15">
        <v>0.33</v>
      </c>
      <c r="AC100" s="15">
        <v>12</v>
      </c>
      <c r="AD100" s="15">
        <v>0</v>
      </c>
      <c r="AE100" s="15">
        <v>0</v>
      </c>
      <c r="AF100" s="15">
        <v>3.67</v>
      </c>
      <c r="AG100" s="15">
        <v>95.64</v>
      </c>
      <c r="AH100" s="15">
        <f t="shared" si="17"/>
        <v>91.597040000000007</v>
      </c>
      <c r="AI100" s="15">
        <f t="shared" si="18"/>
        <v>92.627600000000001</v>
      </c>
      <c r="AJ100" s="15">
        <f t="shared" si="19"/>
        <v>90.91</v>
      </c>
    </row>
    <row r="101" spans="1:36" x14ac:dyDescent="0.2">
      <c r="A101" s="5">
        <v>100</v>
      </c>
      <c r="B101" s="5">
        <v>101</v>
      </c>
      <c r="C101" s="5">
        <v>101</v>
      </c>
      <c r="D101" s="5">
        <v>101</v>
      </c>
      <c r="E101" s="25" t="s">
        <v>53</v>
      </c>
      <c r="F101" s="6" t="s">
        <v>60</v>
      </c>
      <c r="G101" s="15">
        <v>24</v>
      </c>
      <c r="H101" s="15">
        <v>15</v>
      </c>
      <c r="I101" s="58">
        <v>0.42099999999999999</v>
      </c>
      <c r="J101" s="58">
        <f t="shared" si="15"/>
        <v>2.524999999999999</v>
      </c>
      <c r="K101" s="58">
        <f t="shared" si="16"/>
        <v>5.7874999999999988</v>
      </c>
      <c r="L101" s="15">
        <v>0</v>
      </c>
      <c r="M101" s="15">
        <v>0</v>
      </c>
      <c r="N101" s="15">
        <v>0</v>
      </c>
      <c r="O101" s="15">
        <v>1.39</v>
      </c>
      <c r="P101" s="15">
        <v>0</v>
      </c>
      <c r="Q101" s="15">
        <v>0</v>
      </c>
      <c r="R101" s="15">
        <v>0</v>
      </c>
      <c r="S101" s="15">
        <v>0</v>
      </c>
      <c r="T101" s="15">
        <v>15</v>
      </c>
      <c r="U101" s="15">
        <v>1</v>
      </c>
      <c r="V101" s="15">
        <v>1</v>
      </c>
      <c r="W101" s="15">
        <v>1</v>
      </c>
      <c r="X101" s="15">
        <v>2.67</v>
      </c>
      <c r="Y101" s="15">
        <v>2.33</v>
      </c>
      <c r="Z101" s="15">
        <v>0</v>
      </c>
      <c r="AA101" s="15">
        <v>10</v>
      </c>
      <c r="AB101" s="15">
        <v>0</v>
      </c>
      <c r="AC101" s="15">
        <v>1</v>
      </c>
      <c r="AD101" s="15">
        <v>5</v>
      </c>
      <c r="AE101" s="15">
        <v>0</v>
      </c>
      <c r="AF101" s="15">
        <v>3.33</v>
      </c>
      <c r="AG101" s="15">
        <v>82.73</v>
      </c>
      <c r="AH101" s="15">
        <f t="shared" si="17"/>
        <v>70.24499999999999</v>
      </c>
      <c r="AI101" s="15">
        <f t="shared" si="18"/>
        <v>73.507499999999993</v>
      </c>
      <c r="AJ101" s="15">
        <f t="shared" si="19"/>
        <v>67.72</v>
      </c>
    </row>
    <row r="102" spans="1:36" ht="36" x14ac:dyDescent="0.2">
      <c r="A102" s="5">
        <v>101</v>
      </c>
      <c r="B102" s="5">
        <v>100</v>
      </c>
      <c r="C102" s="5">
        <v>100</v>
      </c>
      <c r="D102" s="5">
        <v>100</v>
      </c>
      <c r="E102" s="25" t="s">
        <v>17</v>
      </c>
      <c r="F102" s="6" t="s">
        <v>161</v>
      </c>
      <c r="G102" s="15">
        <v>3</v>
      </c>
      <c r="H102" s="15">
        <v>0</v>
      </c>
      <c r="I102" s="58">
        <v>0</v>
      </c>
      <c r="J102" s="58">
        <f t="shared" si="15"/>
        <v>0</v>
      </c>
      <c r="K102" s="58">
        <f t="shared" si="16"/>
        <v>0</v>
      </c>
      <c r="L102" s="15">
        <v>0</v>
      </c>
      <c r="M102" s="15">
        <v>10</v>
      </c>
      <c r="N102" s="15">
        <v>0</v>
      </c>
      <c r="O102" s="15">
        <v>2.58</v>
      </c>
      <c r="P102" s="15">
        <v>0</v>
      </c>
      <c r="Q102" s="15">
        <v>0</v>
      </c>
      <c r="R102" s="15">
        <v>0</v>
      </c>
      <c r="S102" s="15">
        <v>10</v>
      </c>
      <c r="T102" s="15">
        <v>25</v>
      </c>
      <c r="U102" s="15">
        <v>4.33</v>
      </c>
      <c r="V102" s="15">
        <v>2</v>
      </c>
      <c r="W102" s="15">
        <v>3.33</v>
      </c>
      <c r="X102" s="15">
        <v>1</v>
      </c>
      <c r="Y102" s="15">
        <v>3</v>
      </c>
      <c r="Z102" s="15">
        <v>0</v>
      </c>
      <c r="AA102" s="15">
        <v>1</v>
      </c>
      <c r="AB102" s="15">
        <v>0</v>
      </c>
      <c r="AC102" s="15">
        <v>14.33</v>
      </c>
      <c r="AD102" s="15">
        <v>0.67</v>
      </c>
      <c r="AE102" s="15">
        <v>0</v>
      </c>
      <c r="AF102" s="15">
        <v>0</v>
      </c>
      <c r="AG102" s="15">
        <v>80.25</v>
      </c>
      <c r="AH102" s="15">
        <f t="shared" si="17"/>
        <v>80.239999999999995</v>
      </c>
      <c r="AI102" s="15">
        <f t="shared" si="18"/>
        <v>80.239999999999995</v>
      </c>
      <c r="AJ102" s="15">
        <f t="shared" si="19"/>
        <v>80.239999999999995</v>
      </c>
    </row>
    <row r="103" spans="1:36" ht="24" x14ac:dyDescent="0.2">
      <c r="A103" s="5">
        <v>102</v>
      </c>
      <c r="B103" s="5">
        <v>103</v>
      </c>
      <c r="C103" s="5">
        <v>103</v>
      </c>
      <c r="D103" s="5">
        <v>102</v>
      </c>
      <c r="E103" s="25" t="s">
        <v>162</v>
      </c>
      <c r="F103" s="6" t="s">
        <v>163</v>
      </c>
      <c r="G103" s="15">
        <v>30</v>
      </c>
      <c r="H103" s="15">
        <v>15</v>
      </c>
      <c r="I103" s="58">
        <v>0.16300000000000001</v>
      </c>
      <c r="J103" s="58">
        <f t="shared" si="15"/>
        <v>0</v>
      </c>
      <c r="K103" s="58">
        <f t="shared" si="16"/>
        <v>0</v>
      </c>
      <c r="L103" s="15">
        <v>0</v>
      </c>
      <c r="M103" s="15">
        <v>10</v>
      </c>
      <c r="N103" s="15">
        <v>0</v>
      </c>
      <c r="O103" s="15">
        <v>0.87</v>
      </c>
      <c r="P103" s="15">
        <v>0</v>
      </c>
      <c r="Q103" s="15">
        <v>0</v>
      </c>
      <c r="R103" s="15">
        <v>0</v>
      </c>
      <c r="S103" s="15">
        <v>5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12</v>
      </c>
      <c r="AD103" s="15">
        <v>3</v>
      </c>
      <c r="AE103" s="15">
        <v>0</v>
      </c>
      <c r="AF103" s="15">
        <v>4.33</v>
      </c>
      <c r="AG103" s="15">
        <v>80.209999999999994</v>
      </c>
      <c r="AH103" s="15">
        <f t="shared" si="17"/>
        <v>65.2</v>
      </c>
      <c r="AI103" s="15">
        <f t="shared" si="18"/>
        <v>65.2</v>
      </c>
      <c r="AJ103" s="15">
        <f t="shared" si="19"/>
        <v>65.2</v>
      </c>
    </row>
    <row r="104" spans="1:36" ht="24" x14ac:dyDescent="0.2">
      <c r="A104" s="5">
        <v>103</v>
      </c>
      <c r="B104" s="5">
        <v>102</v>
      </c>
      <c r="C104" s="5">
        <v>102</v>
      </c>
      <c r="D104" s="5">
        <v>103</v>
      </c>
      <c r="E104" s="25" t="s">
        <v>61</v>
      </c>
      <c r="F104" s="6" t="s">
        <v>164</v>
      </c>
      <c r="G104" s="15">
        <v>27</v>
      </c>
      <c r="H104" s="15">
        <v>15</v>
      </c>
      <c r="I104" s="58">
        <v>0.46500000000000002</v>
      </c>
      <c r="J104" s="58">
        <f t="shared" si="15"/>
        <v>3.625</v>
      </c>
      <c r="K104" s="58">
        <f t="shared" si="16"/>
        <v>7.4375</v>
      </c>
      <c r="L104" s="15">
        <v>0</v>
      </c>
      <c r="M104" s="15">
        <v>0</v>
      </c>
      <c r="N104" s="15">
        <v>0</v>
      </c>
      <c r="O104" s="15">
        <v>2.35</v>
      </c>
      <c r="P104" s="15">
        <v>0</v>
      </c>
      <c r="Q104" s="15">
        <v>0</v>
      </c>
      <c r="R104" s="15">
        <v>0</v>
      </c>
      <c r="S104" s="15">
        <v>0</v>
      </c>
      <c r="T104" s="15">
        <v>25</v>
      </c>
      <c r="U104" s="15">
        <v>2.33</v>
      </c>
      <c r="V104" s="15">
        <v>1.33</v>
      </c>
      <c r="W104" s="15">
        <v>3.33</v>
      </c>
      <c r="X104" s="15">
        <v>1.67</v>
      </c>
      <c r="Y104" s="15">
        <v>1</v>
      </c>
      <c r="Z104" s="15">
        <v>0</v>
      </c>
      <c r="AA104" s="15">
        <v>0</v>
      </c>
      <c r="AB104" s="15">
        <v>0</v>
      </c>
      <c r="AC104" s="15">
        <v>0.33</v>
      </c>
      <c r="AD104" s="15">
        <v>0</v>
      </c>
      <c r="AE104" s="15">
        <v>0</v>
      </c>
      <c r="AF104" s="15">
        <v>0</v>
      </c>
      <c r="AG104" s="15">
        <v>79.349999999999994</v>
      </c>
      <c r="AH104" s="15">
        <f t="shared" si="17"/>
        <v>67.965000000000003</v>
      </c>
      <c r="AI104" s="15">
        <f t="shared" si="18"/>
        <v>71.777500000000003</v>
      </c>
      <c r="AJ104" s="15">
        <f t="shared" si="19"/>
        <v>64.339999999999989</v>
      </c>
    </row>
  </sheetData>
  <autoFilter ref="A1:AJ1" xr:uid="{00000000-0001-0000-0300-000000000000}">
    <sortState xmlns:xlrd2="http://schemas.microsoft.com/office/spreadsheetml/2017/richdata2" ref="A2:AJ104">
      <sortCondition ref="A1"/>
    </sortState>
  </autoFilter>
  <phoneticPr fontId="16" type="noConversion"/>
  <conditionalFormatting sqref="H1:I3 K1:K1048576 H5:I50 I52:I53 H54:I1048576 H4 H51:H53">
    <cfRule type="cellIs" dxfId="8" priority="13" operator="equal">
      <formula>15</formula>
    </cfRule>
  </conditionalFormatting>
  <conditionalFormatting sqref="I1:I1048576 K1:K104857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:I1048576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:J104857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:K1048576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5" right="0.5" top="0.6" bottom="0.6" header="0.5" footer="0.35"/>
  <pageSetup paperSize="3" scale="77" fitToHeight="0" orientation="landscape" r:id="rId1"/>
  <headerFooter>
    <oddHeader>&amp;LAppendix A – Scoring Scenarios &amp;CQuestion 3b. School facilities within scope</oddHeader>
    <oddFooter>&amp;L&amp;"Arial,Bold"&amp;8Date: 3/27/2026&amp;C&amp;"Arial,Bold"&amp;8Major Maintenance Grant Fund&amp;R&amp;"Arial,Bold"&amp;8Page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99714-CB05-4D26-A9DA-156A7F970D1C}">
  <sheetPr>
    <pageSetUpPr fitToPage="1"/>
  </sheetPr>
  <dimension ref="A1:AC104"/>
  <sheetViews>
    <sheetView zoomScaleNormal="100" zoomScaleSheetLayoutView="115" workbookViewId="0">
      <selection activeCell="L6" sqref="L6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7" t="s">
        <v>169</v>
      </c>
      <c r="B1" s="36" t="s">
        <v>189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195</v>
      </c>
    </row>
    <row r="2" spans="1:29" ht="36" x14ac:dyDescent="0.2">
      <c r="A2" s="62">
        <v>1</v>
      </c>
      <c r="B2" s="62">
        <v>1</v>
      </c>
      <c r="C2" s="38" t="s">
        <v>115</v>
      </c>
      <c r="D2" s="38" t="s">
        <v>116</v>
      </c>
      <c r="E2" s="15">
        <v>30</v>
      </c>
      <c r="F2" s="15">
        <v>15</v>
      </c>
      <c r="G2" s="15">
        <v>0</v>
      </c>
      <c r="H2" s="15">
        <v>25</v>
      </c>
      <c r="I2" s="15">
        <v>0</v>
      </c>
      <c r="J2" s="15">
        <v>1.74</v>
      </c>
      <c r="K2" s="15">
        <v>0</v>
      </c>
      <c r="L2" s="15">
        <v>0</v>
      </c>
      <c r="M2" s="15">
        <v>0</v>
      </c>
      <c r="N2" s="15">
        <v>10</v>
      </c>
      <c r="O2" s="15">
        <v>30</v>
      </c>
      <c r="P2" s="15">
        <v>3.67</v>
      </c>
      <c r="Q2" s="15">
        <v>3.33</v>
      </c>
      <c r="R2" s="15">
        <v>3.67</v>
      </c>
      <c r="S2" s="15">
        <v>2.33</v>
      </c>
      <c r="T2" s="15">
        <v>3</v>
      </c>
      <c r="U2" s="15">
        <v>45</v>
      </c>
      <c r="V2" s="15">
        <v>49</v>
      </c>
      <c r="W2" s="15">
        <v>4.33</v>
      </c>
      <c r="X2" s="15">
        <v>30</v>
      </c>
      <c r="Y2" s="15">
        <v>4</v>
      </c>
      <c r="Z2" s="15">
        <v>0</v>
      </c>
      <c r="AA2" s="15">
        <v>10</v>
      </c>
      <c r="AB2" s="15">
        <v>270.08</v>
      </c>
      <c r="AC2" s="15">
        <f t="shared" ref="AC2:AC33" si="0">SUM(D2:AA2)</f>
        <v>270.07000000000005</v>
      </c>
    </row>
    <row r="3" spans="1:29" ht="24" x14ac:dyDescent="0.2">
      <c r="A3" s="62">
        <v>2</v>
      </c>
      <c r="B3" s="62">
        <v>2</v>
      </c>
      <c r="C3" s="38" t="s">
        <v>117</v>
      </c>
      <c r="D3" s="38" t="s">
        <v>118</v>
      </c>
      <c r="E3" s="15">
        <v>30</v>
      </c>
      <c r="F3" s="15">
        <v>15</v>
      </c>
      <c r="G3" s="15">
        <v>0</v>
      </c>
      <c r="H3" s="15">
        <v>25</v>
      </c>
      <c r="I3" s="15">
        <v>0</v>
      </c>
      <c r="J3" s="15">
        <v>3.68</v>
      </c>
      <c r="K3" s="15">
        <v>0</v>
      </c>
      <c r="L3" s="15">
        <v>0</v>
      </c>
      <c r="M3" s="15">
        <v>0</v>
      </c>
      <c r="N3" s="15">
        <v>10</v>
      </c>
      <c r="O3" s="15">
        <v>25</v>
      </c>
      <c r="P3" s="15">
        <v>2</v>
      </c>
      <c r="Q3" s="15">
        <v>1.67</v>
      </c>
      <c r="R3" s="15">
        <v>3</v>
      </c>
      <c r="S3" s="15">
        <v>2</v>
      </c>
      <c r="T3" s="15">
        <v>3</v>
      </c>
      <c r="U3" s="15">
        <v>8.33</v>
      </c>
      <c r="V3" s="15">
        <v>56.5</v>
      </c>
      <c r="W3" s="15">
        <v>1.33</v>
      </c>
      <c r="X3" s="15">
        <v>23</v>
      </c>
      <c r="Y3" s="15">
        <v>8.33</v>
      </c>
      <c r="Z3" s="15">
        <v>0</v>
      </c>
      <c r="AA3" s="15">
        <v>10</v>
      </c>
      <c r="AB3" s="15">
        <v>221.35</v>
      </c>
      <c r="AC3" s="15">
        <f t="shared" si="0"/>
        <v>227.84000000000003</v>
      </c>
    </row>
    <row r="4" spans="1:29" ht="24" x14ac:dyDescent="0.2">
      <c r="A4" s="62">
        <v>3</v>
      </c>
      <c r="B4" s="62">
        <v>3</v>
      </c>
      <c r="C4" s="38" t="s">
        <v>19</v>
      </c>
      <c r="D4" s="38" t="s">
        <v>165</v>
      </c>
      <c r="E4" s="15">
        <v>30</v>
      </c>
      <c r="F4" s="15">
        <v>15</v>
      </c>
      <c r="G4" s="15">
        <v>0</v>
      </c>
      <c r="H4" s="15">
        <v>25</v>
      </c>
      <c r="I4" s="15">
        <v>0</v>
      </c>
      <c r="J4" s="15">
        <v>1.19</v>
      </c>
      <c r="K4" s="15">
        <v>0</v>
      </c>
      <c r="L4" s="15">
        <v>0</v>
      </c>
      <c r="M4" s="15">
        <v>0</v>
      </c>
      <c r="N4" s="15">
        <v>8</v>
      </c>
      <c r="O4" s="15">
        <v>30</v>
      </c>
      <c r="P4" s="15">
        <v>2.67</v>
      </c>
      <c r="Q4" s="15">
        <v>2</v>
      </c>
      <c r="R4" s="15">
        <v>2.67</v>
      </c>
      <c r="S4" s="15">
        <v>1.67</v>
      </c>
      <c r="T4" s="15">
        <v>2.67</v>
      </c>
      <c r="U4" s="15">
        <v>0</v>
      </c>
      <c r="V4" s="15">
        <v>41.13</v>
      </c>
      <c r="W4" s="15">
        <v>5</v>
      </c>
      <c r="X4" s="15">
        <v>29.33</v>
      </c>
      <c r="Y4" s="15">
        <v>5</v>
      </c>
      <c r="Z4" s="15">
        <v>0</v>
      </c>
      <c r="AA4" s="15">
        <v>1</v>
      </c>
      <c r="AB4" s="15">
        <v>202.32</v>
      </c>
      <c r="AC4" s="15">
        <f t="shared" si="0"/>
        <v>202.32999999999998</v>
      </c>
    </row>
    <row r="5" spans="1:29" ht="24" x14ac:dyDescent="0.2">
      <c r="A5" s="62">
        <v>4</v>
      </c>
      <c r="B5" s="62">
        <v>4</v>
      </c>
      <c r="C5" s="38" t="s">
        <v>13</v>
      </c>
      <c r="D5" s="38" t="s">
        <v>52</v>
      </c>
      <c r="E5" s="15">
        <v>30</v>
      </c>
      <c r="F5" s="15">
        <v>15</v>
      </c>
      <c r="G5" s="15">
        <v>0</v>
      </c>
      <c r="H5" s="15">
        <v>20</v>
      </c>
      <c r="I5" s="15">
        <v>0</v>
      </c>
      <c r="J5" s="15">
        <v>2.17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3.67</v>
      </c>
      <c r="Q5" s="15">
        <v>1</v>
      </c>
      <c r="R5" s="15">
        <v>3.33</v>
      </c>
      <c r="S5" s="15">
        <v>2.33</v>
      </c>
      <c r="T5" s="15">
        <v>3</v>
      </c>
      <c r="U5" s="15">
        <v>10</v>
      </c>
      <c r="V5" s="15">
        <v>32.33</v>
      </c>
      <c r="W5" s="15">
        <v>4</v>
      </c>
      <c r="X5" s="15">
        <v>18.329999999999998</v>
      </c>
      <c r="Y5" s="15">
        <v>0</v>
      </c>
      <c r="Z5" s="15">
        <v>0</v>
      </c>
      <c r="AA5" s="15">
        <v>13.67</v>
      </c>
      <c r="AB5" s="15">
        <v>196.84</v>
      </c>
      <c r="AC5" s="15">
        <f t="shared" si="0"/>
        <v>196.82999999999996</v>
      </c>
    </row>
    <row r="6" spans="1:29" ht="24" x14ac:dyDescent="0.2">
      <c r="A6" s="62">
        <v>5</v>
      </c>
      <c r="B6" s="62">
        <v>5</v>
      </c>
      <c r="C6" s="38" t="s">
        <v>82</v>
      </c>
      <c r="D6" s="38" t="s">
        <v>83</v>
      </c>
      <c r="E6" s="15">
        <v>30</v>
      </c>
      <c r="F6" s="15">
        <v>15</v>
      </c>
      <c r="G6" s="15">
        <v>0</v>
      </c>
      <c r="H6" s="15">
        <v>25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10</v>
      </c>
      <c r="O6" s="15">
        <v>30</v>
      </c>
      <c r="P6" s="15">
        <v>2.33</v>
      </c>
      <c r="Q6" s="15">
        <v>1.33</v>
      </c>
      <c r="R6" s="15">
        <v>2</v>
      </c>
      <c r="S6" s="15">
        <v>2</v>
      </c>
      <c r="T6" s="15">
        <v>2</v>
      </c>
      <c r="U6" s="15">
        <v>25</v>
      </c>
      <c r="V6" s="15">
        <v>10.35</v>
      </c>
      <c r="W6" s="15">
        <v>4</v>
      </c>
      <c r="X6" s="15">
        <v>16.329999999999998</v>
      </c>
      <c r="Y6" s="15">
        <v>4</v>
      </c>
      <c r="Z6" s="15">
        <v>0</v>
      </c>
      <c r="AA6" s="15">
        <v>10</v>
      </c>
      <c r="AB6" s="15">
        <v>190.7</v>
      </c>
      <c r="AC6" s="15">
        <f t="shared" si="0"/>
        <v>190.69</v>
      </c>
    </row>
    <row r="7" spans="1:29" x14ac:dyDescent="0.2">
      <c r="A7" s="62">
        <v>6</v>
      </c>
      <c r="B7" s="62">
        <v>6</v>
      </c>
      <c r="C7" s="38" t="s">
        <v>12</v>
      </c>
      <c r="D7" s="38" t="s">
        <v>88</v>
      </c>
      <c r="E7" s="15">
        <v>27</v>
      </c>
      <c r="F7" s="15">
        <v>15</v>
      </c>
      <c r="G7" s="15">
        <v>0</v>
      </c>
      <c r="H7" s="15">
        <v>25</v>
      </c>
      <c r="I7" s="15">
        <v>0</v>
      </c>
      <c r="J7" s="15">
        <v>4.59</v>
      </c>
      <c r="K7" s="15">
        <v>0</v>
      </c>
      <c r="L7" s="15">
        <v>0</v>
      </c>
      <c r="M7" s="15">
        <v>0</v>
      </c>
      <c r="N7" s="15">
        <v>10</v>
      </c>
      <c r="O7" s="15">
        <v>25</v>
      </c>
      <c r="P7" s="15">
        <v>4.67</v>
      </c>
      <c r="Q7" s="15">
        <v>2</v>
      </c>
      <c r="R7" s="15">
        <v>4.67</v>
      </c>
      <c r="S7" s="15">
        <v>5</v>
      </c>
      <c r="T7" s="15">
        <v>3.33</v>
      </c>
      <c r="U7" s="15">
        <v>0</v>
      </c>
      <c r="V7" s="15">
        <v>25.72</v>
      </c>
      <c r="W7" s="15">
        <v>0.33</v>
      </c>
      <c r="X7" s="15">
        <v>27</v>
      </c>
      <c r="Y7" s="15">
        <v>0.33</v>
      </c>
      <c r="Z7" s="15">
        <v>0</v>
      </c>
      <c r="AA7" s="15">
        <v>10</v>
      </c>
      <c r="AB7" s="15">
        <v>189.64</v>
      </c>
      <c r="AC7" s="15">
        <f t="shared" si="0"/>
        <v>189.64000000000004</v>
      </c>
    </row>
    <row r="8" spans="1:29" ht="24" x14ac:dyDescent="0.2">
      <c r="A8" s="62">
        <v>7</v>
      </c>
      <c r="B8" s="62">
        <v>7</v>
      </c>
      <c r="C8" s="38" t="s">
        <v>12</v>
      </c>
      <c r="D8" s="38" t="s">
        <v>48</v>
      </c>
      <c r="E8" s="15">
        <v>30</v>
      </c>
      <c r="F8" s="15">
        <v>15</v>
      </c>
      <c r="G8" s="15">
        <v>0</v>
      </c>
      <c r="H8" s="15">
        <v>25</v>
      </c>
      <c r="I8" s="15">
        <v>0</v>
      </c>
      <c r="J8" s="15">
        <v>4.63</v>
      </c>
      <c r="K8" s="15">
        <v>0</v>
      </c>
      <c r="L8" s="15">
        <v>0</v>
      </c>
      <c r="M8" s="15">
        <v>0</v>
      </c>
      <c r="N8" s="15">
        <v>5</v>
      </c>
      <c r="O8" s="15">
        <v>30</v>
      </c>
      <c r="P8" s="15">
        <v>4</v>
      </c>
      <c r="Q8" s="15">
        <v>2.33</v>
      </c>
      <c r="R8" s="15">
        <v>2</v>
      </c>
      <c r="S8" s="15">
        <v>3</v>
      </c>
      <c r="T8" s="15">
        <v>4</v>
      </c>
      <c r="U8" s="15">
        <v>0</v>
      </c>
      <c r="V8" s="15">
        <v>20.2</v>
      </c>
      <c r="W8" s="15">
        <v>2.67</v>
      </c>
      <c r="X8" s="15">
        <v>27</v>
      </c>
      <c r="Y8" s="15">
        <v>2.33</v>
      </c>
      <c r="Z8" s="15">
        <v>0</v>
      </c>
      <c r="AA8" s="15">
        <v>5.33</v>
      </c>
      <c r="AB8" s="15">
        <v>182.5</v>
      </c>
      <c r="AC8" s="15">
        <f t="shared" si="0"/>
        <v>182.49</v>
      </c>
    </row>
    <row r="9" spans="1:29" ht="36" x14ac:dyDescent="0.2">
      <c r="A9" s="62">
        <v>8</v>
      </c>
      <c r="B9" s="62">
        <v>8</v>
      </c>
      <c r="C9" s="38" t="s">
        <v>18</v>
      </c>
      <c r="D9" s="38" t="s">
        <v>75</v>
      </c>
      <c r="E9" s="15">
        <v>30</v>
      </c>
      <c r="F9" s="15">
        <v>15</v>
      </c>
      <c r="G9" s="15">
        <v>0</v>
      </c>
      <c r="H9" s="15">
        <v>10</v>
      </c>
      <c r="I9" s="15">
        <v>0</v>
      </c>
      <c r="J9" s="15">
        <v>3.06</v>
      </c>
      <c r="K9" s="15">
        <v>0</v>
      </c>
      <c r="L9" s="15">
        <v>0</v>
      </c>
      <c r="M9" s="15">
        <v>0</v>
      </c>
      <c r="N9" s="15">
        <v>8</v>
      </c>
      <c r="O9" s="15">
        <v>30</v>
      </c>
      <c r="P9" s="15">
        <v>2</v>
      </c>
      <c r="Q9" s="15">
        <v>4</v>
      </c>
      <c r="R9" s="15">
        <v>4</v>
      </c>
      <c r="S9" s="15">
        <v>2.33</v>
      </c>
      <c r="T9" s="15">
        <v>4</v>
      </c>
      <c r="U9" s="15">
        <v>18.329999999999998</v>
      </c>
      <c r="V9" s="15">
        <v>30.22</v>
      </c>
      <c r="W9" s="15">
        <v>0</v>
      </c>
      <c r="X9" s="15">
        <v>13.67</v>
      </c>
      <c r="Y9" s="15">
        <v>7</v>
      </c>
      <c r="Z9" s="15">
        <v>0</v>
      </c>
      <c r="AA9" s="15">
        <v>0.33</v>
      </c>
      <c r="AB9" s="15">
        <v>181.94</v>
      </c>
      <c r="AC9" s="15">
        <f t="shared" si="0"/>
        <v>181.94</v>
      </c>
    </row>
    <row r="10" spans="1:29" ht="24" x14ac:dyDescent="0.2">
      <c r="A10" s="62">
        <v>9</v>
      </c>
      <c r="B10" s="62">
        <v>9</v>
      </c>
      <c r="C10" s="38" t="s">
        <v>85</v>
      </c>
      <c r="D10" s="38" t="s">
        <v>86</v>
      </c>
      <c r="E10" s="15">
        <v>30</v>
      </c>
      <c r="F10" s="15">
        <v>13.25</v>
      </c>
      <c r="G10" s="15">
        <v>0</v>
      </c>
      <c r="H10" s="15">
        <v>0</v>
      </c>
      <c r="I10" s="15">
        <v>0</v>
      </c>
      <c r="J10" s="15">
        <v>1.44</v>
      </c>
      <c r="K10" s="15">
        <v>0</v>
      </c>
      <c r="L10" s="15">
        <v>0</v>
      </c>
      <c r="M10" s="15">
        <v>0</v>
      </c>
      <c r="N10" s="15">
        <v>10</v>
      </c>
      <c r="O10" s="15">
        <v>30</v>
      </c>
      <c r="P10" s="15">
        <v>2.67</v>
      </c>
      <c r="Q10" s="15">
        <v>2</v>
      </c>
      <c r="R10" s="15">
        <v>3</v>
      </c>
      <c r="S10" s="15">
        <v>2</v>
      </c>
      <c r="T10" s="15">
        <v>2.33</v>
      </c>
      <c r="U10" s="15">
        <v>25</v>
      </c>
      <c r="V10" s="15">
        <v>30.61</v>
      </c>
      <c r="W10" s="15">
        <v>3.33</v>
      </c>
      <c r="X10" s="15">
        <v>15</v>
      </c>
      <c r="Y10" s="15">
        <v>0.33</v>
      </c>
      <c r="Z10" s="15">
        <v>0</v>
      </c>
      <c r="AA10" s="15">
        <v>7.67</v>
      </c>
      <c r="AB10" s="15">
        <v>178.63</v>
      </c>
      <c r="AC10" s="15">
        <f t="shared" si="0"/>
        <v>178.63000000000002</v>
      </c>
    </row>
    <row r="11" spans="1:29" ht="24" x14ac:dyDescent="0.2">
      <c r="A11" s="62">
        <v>10</v>
      </c>
      <c r="B11" s="62">
        <v>10</v>
      </c>
      <c r="C11" s="38" t="s">
        <v>35</v>
      </c>
      <c r="D11" s="38" t="s">
        <v>58</v>
      </c>
      <c r="E11" s="15">
        <v>30</v>
      </c>
      <c r="F11" s="15">
        <v>6</v>
      </c>
      <c r="G11" s="15">
        <v>0</v>
      </c>
      <c r="H11" s="15">
        <v>25</v>
      </c>
      <c r="I11" s="15">
        <v>0</v>
      </c>
      <c r="J11" s="15">
        <v>2.71</v>
      </c>
      <c r="K11" s="15">
        <v>0</v>
      </c>
      <c r="L11" s="15">
        <v>0</v>
      </c>
      <c r="M11" s="15">
        <v>0</v>
      </c>
      <c r="N11" s="15">
        <v>10</v>
      </c>
      <c r="O11" s="15">
        <v>30</v>
      </c>
      <c r="P11" s="15">
        <v>4</v>
      </c>
      <c r="Q11" s="15">
        <v>2</v>
      </c>
      <c r="R11" s="15">
        <v>5</v>
      </c>
      <c r="S11" s="15">
        <v>2</v>
      </c>
      <c r="T11" s="15">
        <v>4</v>
      </c>
      <c r="U11" s="15">
        <v>0</v>
      </c>
      <c r="V11" s="15">
        <v>12</v>
      </c>
      <c r="W11" s="15">
        <v>0.33</v>
      </c>
      <c r="X11" s="15">
        <v>29</v>
      </c>
      <c r="Y11" s="15">
        <v>6</v>
      </c>
      <c r="Z11" s="15">
        <v>0</v>
      </c>
      <c r="AA11" s="15">
        <v>8.67</v>
      </c>
      <c r="AB11" s="15">
        <v>176.71</v>
      </c>
      <c r="AC11" s="15">
        <f t="shared" si="0"/>
        <v>176.71</v>
      </c>
    </row>
    <row r="12" spans="1:29" ht="24" x14ac:dyDescent="0.2">
      <c r="A12" s="62">
        <v>11</v>
      </c>
      <c r="B12" s="62">
        <v>11</v>
      </c>
      <c r="C12" s="38" t="s">
        <v>12</v>
      </c>
      <c r="D12" s="38" t="s">
        <v>72</v>
      </c>
      <c r="E12" s="15">
        <v>24</v>
      </c>
      <c r="F12" s="15">
        <v>13.4</v>
      </c>
      <c r="G12" s="15">
        <v>0</v>
      </c>
      <c r="H12" s="15">
        <v>25</v>
      </c>
      <c r="I12" s="15">
        <v>0</v>
      </c>
      <c r="J12" s="15">
        <v>4.53</v>
      </c>
      <c r="K12" s="15">
        <v>0</v>
      </c>
      <c r="L12" s="15">
        <v>0</v>
      </c>
      <c r="M12" s="15">
        <v>0</v>
      </c>
      <c r="N12" s="15">
        <v>10</v>
      </c>
      <c r="O12" s="15">
        <v>30</v>
      </c>
      <c r="P12" s="15">
        <v>4</v>
      </c>
      <c r="Q12" s="15">
        <v>2</v>
      </c>
      <c r="R12" s="15">
        <v>3.33</v>
      </c>
      <c r="S12" s="15">
        <v>3</v>
      </c>
      <c r="T12" s="15">
        <v>2</v>
      </c>
      <c r="U12" s="15">
        <v>0</v>
      </c>
      <c r="V12" s="15">
        <v>11</v>
      </c>
      <c r="W12" s="15">
        <v>3.33</v>
      </c>
      <c r="X12" s="15">
        <v>27.67</v>
      </c>
      <c r="Y12" s="15">
        <v>6.33</v>
      </c>
      <c r="Z12" s="15">
        <v>0</v>
      </c>
      <c r="AA12" s="15">
        <v>2</v>
      </c>
      <c r="AB12" s="15">
        <v>171.59</v>
      </c>
      <c r="AC12" s="15">
        <f t="shared" si="0"/>
        <v>171.59</v>
      </c>
    </row>
    <row r="13" spans="1:29" ht="36" x14ac:dyDescent="0.2">
      <c r="A13" s="62">
        <v>12</v>
      </c>
      <c r="B13" s="62">
        <v>12</v>
      </c>
      <c r="C13" s="38" t="s">
        <v>16</v>
      </c>
      <c r="D13" s="38" t="s">
        <v>87</v>
      </c>
      <c r="E13" s="15">
        <v>27</v>
      </c>
      <c r="F13" s="15">
        <v>15</v>
      </c>
      <c r="G13" s="15">
        <v>0</v>
      </c>
      <c r="H13" s="15">
        <v>25</v>
      </c>
      <c r="I13" s="15">
        <v>0</v>
      </c>
      <c r="J13" s="15">
        <v>2.14</v>
      </c>
      <c r="K13" s="15">
        <v>0</v>
      </c>
      <c r="L13" s="15">
        <v>0</v>
      </c>
      <c r="M13" s="15">
        <v>0</v>
      </c>
      <c r="N13" s="15">
        <v>10</v>
      </c>
      <c r="O13" s="15">
        <v>30</v>
      </c>
      <c r="P13" s="15">
        <v>2</v>
      </c>
      <c r="Q13" s="15">
        <v>1</v>
      </c>
      <c r="R13" s="15">
        <v>1</v>
      </c>
      <c r="S13" s="15">
        <v>1.33</v>
      </c>
      <c r="T13" s="15">
        <v>2</v>
      </c>
      <c r="U13" s="15">
        <v>0</v>
      </c>
      <c r="V13" s="15">
        <v>12</v>
      </c>
      <c r="W13" s="15">
        <v>3.67</v>
      </c>
      <c r="X13" s="15">
        <v>28</v>
      </c>
      <c r="Y13" s="15">
        <v>4.67</v>
      </c>
      <c r="Z13" s="15">
        <v>0</v>
      </c>
      <c r="AA13" s="15">
        <v>6.67</v>
      </c>
      <c r="AB13" s="15">
        <v>171.47</v>
      </c>
      <c r="AC13" s="15">
        <f t="shared" si="0"/>
        <v>171.47999999999996</v>
      </c>
    </row>
    <row r="14" spans="1:29" ht="24" x14ac:dyDescent="0.2">
      <c r="A14" s="62">
        <v>13</v>
      </c>
      <c r="B14" s="62">
        <v>13</v>
      </c>
      <c r="C14" s="38" t="s">
        <v>45</v>
      </c>
      <c r="D14" s="38" t="s">
        <v>46</v>
      </c>
      <c r="E14" s="15">
        <v>30</v>
      </c>
      <c r="F14" s="15">
        <v>15</v>
      </c>
      <c r="G14" s="15">
        <v>0</v>
      </c>
      <c r="H14" s="15">
        <v>20</v>
      </c>
      <c r="I14" s="15">
        <v>0</v>
      </c>
      <c r="J14" s="15">
        <v>4.26</v>
      </c>
      <c r="K14" s="15">
        <v>0</v>
      </c>
      <c r="L14" s="15">
        <v>0</v>
      </c>
      <c r="M14" s="15">
        <v>0</v>
      </c>
      <c r="N14" s="15">
        <v>5</v>
      </c>
      <c r="O14" s="15">
        <v>30</v>
      </c>
      <c r="P14" s="15">
        <v>2</v>
      </c>
      <c r="Q14" s="15">
        <v>2</v>
      </c>
      <c r="R14" s="15">
        <v>3</v>
      </c>
      <c r="S14" s="15">
        <v>2</v>
      </c>
      <c r="T14" s="15">
        <v>2</v>
      </c>
      <c r="U14" s="15">
        <v>0</v>
      </c>
      <c r="V14" s="15">
        <v>15</v>
      </c>
      <c r="W14" s="15">
        <v>2</v>
      </c>
      <c r="X14" s="15">
        <v>16.329999999999998</v>
      </c>
      <c r="Y14" s="15">
        <v>12.67</v>
      </c>
      <c r="Z14" s="15">
        <v>0</v>
      </c>
      <c r="AA14" s="15">
        <v>10</v>
      </c>
      <c r="AB14" s="15">
        <v>171.26</v>
      </c>
      <c r="AC14" s="15">
        <f t="shared" si="0"/>
        <v>171.25999999999996</v>
      </c>
    </row>
    <row r="15" spans="1:29" ht="24" x14ac:dyDescent="0.2">
      <c r="A15" s="62">
        <v>15</v>
      </c>
      <c r="B15" s="62">
        <v>14</v>
      </c>
      <c r="C15" s="38" t="s">
        <v>18</v>
      </c>
      <c r="D15" s="38" t="s">
        <v>42</v>
      </c>
      <c r="E15" s="15">
        <v>24</v>
      </c>
      <c r="F15" s="15">
        <v>8.6</v>
      </c>
      <c r="G15" s="15">
        <v>0</v>
      </c>
      <c r="H15" s="15">
        <v>0</v>
      </c>
      <c r="I15" s="15">
        <v>0</v>
      </c>
      <c r="J15" s="15">
        <v>2.76</v>
      </c>
      <c r="K15" s="15">
        <v>0</v>
      </c>
      <c r="L15" s="15">
        <v>0</v>
      </c>
      <c r="M15" s="15">
        <v>0</v>
      </c>
      <c r="N15" s="15">
        <v>8</v>
      </c>
      <c r="O15" s="15">
        <v>25</v>
      </c>
      <c r="P15" s="15">
        <v>1</v>
      </c>
      <c r="Q15" s="15">
        <v>4</v>
      </c>
      <c r="R15" s="15">
        <v>4.67</v>
      </c>
      <c r="S15" s="15">
        <v>4.33</v>
      </c>
      <c r="T15" s="15">
        <v>3</v>
      </c>
      <c r="U15" s="15">
        <v>0</v>
      </c>
      <c r="V15" s="15">
        <v>52</v>
      </c>
      <c r="W15" s="15">
        <v>0</v>
      </c>
      <c r="X15" s="15">
        <v>12</v>
      </c>
      <c r="Y15" s="15">
        <v>0</v>
      </c>
      <c r="Z15" s="15">
        <v>0</v>
      </c>
      <c r="AA15" s="15">
        <v>21</v>
      </c>
      <c r="AB15" s="15">
        <v>168.36</v>
      </c>
      <c r="AC15" s="15">
        <f t="shared" si="0"/>
        <v>170.36</v>
      </c>
    </row>
    <row r="16" spans="1:29" ht="24" x14ac:dyDescent="0.2">
      <c r="A16" s="62">
        <v>14</v>
      </c>
      <c r="B16" s="62">
        <v>15</v>
      </c>
      <c r="C16" s="38" t="s">
        <v>12</v>
      </c>
      <c r="D16" s="38" t="s">
        <v>21</v>
      </c>
      <c r="E16" s="15">
        <v>21</v>
      </c>
      <c r="F16" s="15">
        <v>12.6</v>
      </c>
      <c r="G16" s="15">
        <v>0</v>
      </c>
      <c r="H16" s="15">
        <v>25</v>
      </c>
      <c r="I16" s="15">
        <v>0</v>
      </c>
      <c r="J16" s="15">
        <v>4.6100000000000003</v>
      </c>
      <c r="K16" s="15">
        <v>0</v>
      </c>
      <c r="L16" s="15">
        <v>0</v>
      </c>
      <c r="M16" s="15">
        <v>0</v>
      </c>
      <c r="N16" s="15">
        <v>10</v>
      </c>
      <c r="O16" s="15">
        <v>30</v>
      </c>
      <c r="P16" s="15">
        <v>4</v>
      </c>
      <c r="Q16" s="15">
        <v>2.33</v>
      </c>
      <c r="R16" s="15">
        <v>2.67</v>
      </c>
      <c r="S16" s="15">
        <v>3</v>
      </c>
      <c r="T16" s="15">
        <v>2.67</v>
      </c>
      <c r="U16" s="15">
        <v>0</v>
      </c>
      <c r="V16" s="15">
        <v>9.5399999999999991</v>
      </c>
      <c r="W16" s="15">
        <v>2</v>
      </c>
      <c r="X16" s="15">
        <v>27.67</v>
      </c>
      <c r="Y16" s="15">
        <v>4.67</v>
      </c>
      <c r="Z16" s="15">
        <v>0</v>
      </c>
      <c r="AA16" s="15">
        <v>6.67</v>
      </c>
      <c r="AB16" s="15">
        <v>168.41</v>
      </c>
      <c r="AC16" s="15">
        <f t="shared" si="0"/>
        <v>168.43</v>
      </c>
    </row>
    <row r="17" spans="1:29" ht="24" x14ac:dyDescent="0.2">
      <c r="A17" s="62">
        <v>16</v>
      </c>
      <c r="B17" s="62">
        <v>16</v>
      </c>
      <c r="C17" s="38" t="s">
        <v>89</v>
      </c>
      <c r="D17" s="38" t="s">
        <v>90</v>
      </c>
      <c r="E17" s="15">
        <v>30</v>
      </c>
      <c r="F17" s="15">
        <v>15</v>
      </c>
      <c r="G17" s="15">
        <v>0</v>
      </c>
      <c r="H17" s="15">
        <v>25</v>
      </c>
      <c r="I17" s="15">
        <v>0</v>
      </c>
      <c r="J17" s="15">
        <v>1.26</v>
      </c>
      <c r="K17" s="15">
        <v>0</v>
      </c>
      <c r="L17" s="15">
        <v>0</v>
      </c>
      <c r="M17" s="15">
        <v>0</v>
      </c>
      <c r="N17" s="15">
        <v>10</v>
      </c>
      <c r="O17" s="15">
        <v>25</v>
      </c>
      <c r="P17" s="15">
        <v>2</v>
      </c>
      <c r="Q17" s="15">
        <v>0.67</v>
      </c>
      <c r="R17" s="15">
        <v>3</v>
      </c>
      <c r="S17" s="15">
        <v>2</v>
      </c>
      <c r="T17" s="15">
        <v>2.67</v>
      </c>
      <c r="U17" s="15">
        <v>0</v>
      </c>
      <c r="V17" s="15">
        <v>20.309999999999999</v>
      </c>
      <c r="W17" s="15">
        <v>1.67</v>
      </c>
      <c r="X17" s="15">
        <v>27</v>
      </c>
      <c r="Y17" s="15">
        <v>0</v>
      </c>
      <c r="Z17" s="15">
        <v>0</v>
      </c>
      <c r="AA17" s="15">
        <v>0</v>
      </c>
      <c r="AB17" s="15">
        <v>165.58</v>
      </c>
      <c r="AC17" s="15">
        <f t="shared" si="0"/>
        <v>165.57999999999998</v>
      </c>
    </row>
    <row r="18" spans="1:29" ht="24" x14ac:dyDescent="0.2">
      <c r="A18" s="62">
        <v>17</v>
      </c>
      <c r="B18" s="62">
        <v>17</v>
      </c>
      <c r="C18" s="38" t="s">
        <v>13</v>
      </c>
      <c r="D18" s="38" t="s">
        <v>49</v>
      </c>
      <c r="E18" s="15">
        <v>27</v>
      </c>
      <c r="F18" s="15">
        <v>15</v>
      </c>
      <c r="G18" s="15">
        <v>0</v>
      </c>
      <c r="H18" s="15">
        <v>10</v>
      </c>
      <c r="I18" s="15">
        <v>0</v>
      </c>
      <c r="J18" s="15">
        <v>2.17</v>
      </c>
      <c r="K18" s="15">
        <v>0</v>
      </c>
      <c r="L18" s="15">
        <v>0</v>
      </c>
      <c r="M18" s="15">
        <v>0</v>
      </c>
      <c r="N18" s="15">
        <v>8</v>
      </c>
      <c r="O18" s="15">
        <v>30</v>
      </c>
      <c r="P18" s="15">
        <v>3.67</v>
      </c>
      <c r="Q18" s="15">
        <v>1</v>
      </c>
      <c r="R18" s="15">
        <v>3.33</v>
      </c>
      <c r="S18" s="15">
        <v>2.33</v>
      </c>
      <c r="T18" s="15">
        <v>3</v>
      </c>
      <c r="U18" s="15">
        <v>0</v>
      </c>
      <c r="V18" s="15">
        <v>28</v>
      </c>
      <c r="W18" s="15">
        <v>2.67</v>
      </c>
      <c r="X18" s="15">
        <v>15.33</v>
      </c>
      <c r="Y18" s="15">
        <v>4</v>
      </c>
      <c r="Z18" s="15">
        <v>0</v>
      </c>
      <c r="AA18" s="15">
        <v>9.33</v>
      </c>
      <c r="AB18" s="15">
        <v>164.84</v>
      </c>
      <c r="AC18" s="15">
        <f t="shared" si="0"/>
        <v>164.83</v>
      </c>
    </row>
    <row r="19" spans="1:29" ht="24" x14ac:dyDescent="0.2">
      <c r="A19" s="62">
        <v>18</v>
      </c>
      <c r="B19" s="62">
        <v>18</v>
      </c>
      <c r="C19" s="38" t="s">
        <v>70</v>
      </c>
      <c r="D19" s="38" t="s">
        <v>71</v>
      </c>
      <c r="E19" s="15">
        <v>30</v>
      </c>
      <c r="F19" s="15">
        <v>3</v>
      </c>
      <c r="G19" s="15">
        <v>0</v>
      </c>
      <c r="H19" s="15">
        <v>20</v>
      </c>
      <c r="I19" s="15">
        <v>0</v>
      </c>
      <c r="J19" s="15">
        <v>2.2000000000000002</v>
      </c>
      <c r="K19" s="15">
        <v>0</v>
      </c>
      <c r="L19" s="15">
        <v>0</v>
      </c>
      <c r="M19" s="15">
        <v>0</v>
      </c>
      <c r="N19" s="15">
        <v>10</v>
      </c>
      <c r="O19" s="15">
        <v>30</v>
      </c>
      <c r="P19" s="15">
        <v>2</v>
      </c>
      <c r="Q19" s="15">
        <v>3.33</v>
      </c>
      <c r="R19" s="15">
        <v>3.33</v>
      </c>
      <c r="S19" s="15">
        <v>3.67</v>
      </c>
      <c r="T19" s="15">
        <v>1.67</v>
      </c>
      <c r="U19" s="15">
        <v>0</v>
      </c>
      <c r="V19" s="15">
        <v>19.260000000000002</v>
      </c>
      <c r="W19" s="15">
        <v>1</v>
      </c>
      <c r="X19" s="15">
        <v>18</v>
      </c>
      <c r="Y19" s="15">
        <v>8.67</v>
      </c>
      <c r="Z19" s="15">
        <v>0</v>
      </c>
      <c r="AA19" s="15">
        <v>8.33</v>
      </c>
      <c r="AB19" s="15">
        <v>164.46</v>
      </c>
      <c r="AC19" s="15">
        <f t="shared" si="0"/>
        <v>164.46</v>
      </c>
    </row>
    <row r="20" spans="1:29" ht="24" x14ac:dyDescent="0.2">
      <c r="A20" s="62">
        <v>19</v>
      </c>
      <c r="B20" s="62">
        <v>19</v>
      </c>
      <c r="C20" s="38" t="s">
        <v>15</v>
      </c>
      <c r="D20" s="38" t="s">
        <v>47</v>
      </c>
      <c r="E20" s="15">
        <v>27</v>
      </c>
      <c r="F20" s="15">
        <v>0.2</v>
      </c>
      <c r="G20" s="15">
        <v>0</v>
      </c>
      <c r="H20" s="15">
        <v>25</v>
      </c>
      <c r="I20" s="15">
        <v>0</v>
      </c>
      <c r="J20" s="15">
        <v>2.1800000000000002</v>
      </c>
      <c r="K20" s="15">
        <v>0</v>
      </c>
      <c r="L20" s="15">
        <v>0</v>
      </c>
      <c r="M20" s="15">
        <v>0</v>
      </c>
      <c r="N20" s="15">
        <v>10</v>
      </c>
      <c r="O20" s="15">
        <v>30</v>
      </c>
      <c r="P20" s="15">
        <v>3.67</v>
      </c>
      <c r="Q20" s="15">
        <v>2</v>
      </c>
      <c r="R20" s="15">
        <v>2.33</v>
      </c>
      <c r="S20" s="15">
        <v>3.67</v>
      </c>
      <c r="T20" s="15">
        <v>2</v>
      </c>
      <c r="U20" s="15">
        <v>6.67</v>
      </c>
      <c r="V20" s="15">
        <v>9.61</v>
      </c>
      <c r="W20" s="15">
        <v>0</v>
      </c>
      <c r="X20" s="15">
        <v>28</v>
      </c>
      <c r="Y20" s="15">
        <v>4.33</v>
      </c>
      <c r="Z20" s="15">
        <v>0</v>
      </c>
      <c r="AA20" s="15">
        <v>7.67</v>
      </c>
      <c r="AB20" s="15">
        <v>164.33</v>
      </c>
      <c r="AC20" s="15">
        <f t="shared" si="0"/>
        <v>164.32999999999998</v>
      </c>
    </row>
    <row r="21" spans="1:29" ht="24" x14ac:dyDescent="0.2">
      <c r="A21" s="62">
        <v>20</v>
      </c>
      <c r="B21" s="62">
        <v>20</v>
      </c>
      <c r="C21" s="38" t="s">
        <v>19</v>
      </c>
      <c r="D21" s="38" t="s">
        <v>166</v>
      </c>
      <c r="E21" s="15">
        <v>24</v>
      </c>
      <c r="F21" s="15">
        <v>15</v>
      </c>
      <c r="G21" s="15">
        <v>0</v>
      </c>
      <c r="H21" s="15">
        <v>25</v>
      </c>
      <c r="I21" s="15">
        <v>0</v>
      </c>
      <c r="J21" s="15">
        <v>1.19</v>
      </c>
      <c r="K21" s="15">
        <v>0</v>
      </c>
      <c r="L21" s="15">
        <v>0</v>
      </c>
      <c r="M21" s="15">
        <v>0</v>
      </c>
      <c r="N21" s="15">
        <v>8</v>
      </c>
      <c r="O21" s="15">
        <v>25</v>
      </c>
      <c r="P21" s="15">
        <v>2.67</v>
      </c>
      <c r="Q21" s="15">
        <v>2</v>
      </c>
      <c r="R21" s="15">
        <v>2.67</v>
      </c>
      <c r="S21" s="15">
        <v>1.67</v>
      </c>
      <c r="T21" s="15">
        <v>2.67</v>
      </c>
      <c r="U21" s="15">
        <v>0</v>
      </c>
      <c r="V21" s="15">
        <v>18</v>
      </c>
      <c r="W21" s="15">
        <v>3</v>
      </c>
      <c r="X21" s="15">
        <v>29.33</v>
      </c>
      <c r="Y21" s="15">
        <v>3.33</v>
      </c>
      <c r="Z21" s="15">
        <v>0</v>
      </c>
      <c r="AA21" s="15">
        <v>0.67</v>
      </c>
      <c r="AB21" s="15">
        <v>164.19</v>
      </c>
      <c r="AC21" s="15">
        <f t="shared" si="0"/>
        <v>164.2</v>
      </c>
    </row>
    <row r="22" spans="1:29" ht="24" x14ac:dyDescent="0.2">
      <c r="A22" s="62">
        <v>21</v>
      </c>
      <c r="B22" s="62">
        <v>21</v>
      </c>
      <c r="C22" s="38" t="s">
        <v>27</v>
      </c>
      <c r="D22" s="38" t="s">
        <v>91</v>
      </c>
      <c r="E22" s="15">
        <v>27</v>
      </c>
      <c r="F22" s="15">
        <v>12.6</v>
      </c>
      <c r="G22" s="15">
        <v>0</v>
      </c>
      <c r="H22" s="15">
        <v>0</v>
      </c>
      <c r="I22" s="15">
        <v>0</v>
      </c>
      <c r="J22" s="15">
        <v>1.51</v>
      </c>
      <c r="K22" s="15">
        <v>0</v>
      </c>
      <c r="L22" s="15">
        <v>0</v>
      </c>
      <c r="M22" s="15">
        <v>0</v>
      </c>
      <c r="N22" s="15">
        <v>0</v>
      </c>
      <c r="O22" s="15">
        <v>30</v>
      </c>
      <c r="P22" s="15">
        <v>3.67</v>
      </c>
      <c r="Q22" s="15">
        <v>2</v>
      </c>
      <c r="R22" s="15">
        <v>3</v>
      </c>
      <c r="S22" s="15">
        <v>3.67</v>
      </c>
      <c r="T22" s="15">
        <v>1.67</v>
      </c>
      <c r="U22" s="15">
        <v>0</v>
      </c>
      <c r="V22" s="15">
        <v>47</v>
      </c>
      <c r="W22" s="15">
        <v>5</v>
      </c>
      <c r="X22" s="15">
        <v>15.33</v>
      </c>
      <c r="Y22" s="15">
        <v>7</v>
      </c>
      <c r="Z22" s="15">
        <v>0</v>
      </c>
      <c r="AA22" s="15">
        <v>4.33</v>
      </c>
      <c r="AB22" s="15">
        <v>163.78</v>
      </c>
      <c r="AC22" s="15">
        <f t="shared" si="0"/>
        <v>163.78000000000003</v>
      </c>
    </row>
    <row r="23" spans="1:29" ht="24" x14ac:dyDescent="0.2">
      <c r="A23" s="62">
        <v>22</v>
      </c>
      <c r="B23" s="62">
        <v>22</v>
      </c>
      <c r="C23" s="38" t="s">
        <v>69</v>
      </c>
      <c r="D23" s="38" t="s">
        <v>121</v>
      </c>
      <c r="E23" s="15">
        <v>21</v>
      </c>
      <c r="F23" s="15">
        <v>7</v>
      </c>
      <c r="G23" s="15">
        <v>0</v>
      </c>
      <c r="H23" s="15">
        <v>25</v>
      </c>
      <c r="I23" s="15">
        <v>0</v>
      </c>
      <c r="J23" s="15">
        <v>0.92</v>
      </c>
      <c r="K23" s="15">
        <v>0</v>
      </c>
      <c r="L23" s="15">
        <v>0</v>
      </c>
      <c r="M23" s="15">
        <v>0</v>
      </c>
      <c r="N23" s="15">
        <v>10</v>
      </c>
      <c r="O23" s="15">
        <v>30</v>
      </c>
      <c r="P23" s="15">
        <v>2</v>
      </c>
      <c r="Q23" s="15">
        <v>1.33</v>
      </c>
      <c r="R23" s="15">
        <v>1.67</v>
      </c>
      <c r="S23" s="15">
        <v>0.67</v>
      </c>
      <c r="T23" s="15">
        <v>0.67</v>
      </c>
      <c r="U23" s="15">
        <v>0</v>
      </c>
      <c r="V23" s="15">
        <v>16.260000000000002</v>
      </c>
      <c r="W23" s="15">
        <v>4.33</v>
      </c>
      <c r="X23" s="15">
        <v>27.33</v>
      </c>
      <c r="Y23" s="15">
        <v>4</v>
      </c>
      <c r="Z23" s="15">
        <v>0</v>
      </c>
      <c r="AA23" s="15">
        <v>11</v>
      </c>
      <c r="AB23" s="15">
        <v>163.18</v>
      </c>
      <c r="AC23" s="15">
        <f t="shared" si="0"/>
        <v>163.18</v>
      </c>
    </row>
    <row r="24" spans="1:29" ht="24" x14ac:dyDescent="0.2">
      <c r="A24" s="62">
        <v>23</v>
      </c>
      <c r="B24" s="62">
        <v>23</v>
      </c>
      <c r="C24" s="38" t="s">
        <v>20</v>
      </c>
      <c r="D24" s="38" t="s">
        <v>94</v>
      </c>
      <c r="E24" s="15">
        <v>27</v>
      </c>
      <c r="F24" s="15">
        <v>6.6</v>
      </c>
      <c r="G24" s="15">
        <v>0</v>
      </c>
      <c r="H24" s="15">
        <v>25</v>
      </c>
      <c r="I24" s="15">
        <v>0</v>
      </c>
      <c r="J24" s="15">
        <v>2.62</v>
      </c>
      <c r="K24" s="15">
        <v>0</v>
      </c>
      <c r="L24" s="15">
        <v>0</v>
      </c>
      <c r="M24" s="15">
        <v>0</v>
      </c>
      <c r="N24" s="15">
        <v>0</v>
      </c>
      <c r="O24" s="15">
        <v>30</v>
      </c>
      <c r="P24" s="15">
        <v>4</v>
      </c>
      <c r="Q24" s="15">
        <v>2</v>
      </c>
      <c r="R24" s="15">
        <v>2</v>
      </c>
      <c r="S24" s="15">
        <v>2</v>
      </c>
      <c r="T24" s="15">
        <v>4</v>
      </c>
      <c r="U24" s="15">
        <v>0</v>
      </c>
      <c r="V24" s="15">
        <v>15.5</v>
      </c>
      <c r="W24" s="15">
        <v>0.33</v>
      </c>
      <c r="X24" s="15">
        <v>27.33</v>
      </c>
      <c r="Y24" s="15">
        <v>13.67</v>
      </c>
      <c r="Z24" s="15">
        <v>0</v>
      </c>
      <c r="AA24" s="15">
        <v>0</v>
      </c>
      <c r="AB24" s="15">
        <v>162.06</v>
      </c>
      <c r="AC24" s="15">
        <f t="shared" si="0"/>
        <v>162.04999999999998</v>
      </c>
    </row>
    <row r="25" spans="1:29" ht="24" x14ac:dyDescent="0.2">
      <c r="A25" s="62">
        <v>24</v>
      </c>
      <c r="B25" s="62">
        <v>24</v>
      </c>
      <c r="C25" s="38" t="s">
        <v>12</v>
      </c>
      <c r="D25" s="38" t="s">
        <v>122</v>
      </c>
      <c r="E25" s="15">
        <v>15</v>
      </c>
      <c r="F25" s="15">
        <v>15</v>
      </c>
      <c r="G25" s="15">
        <v>0</v>
      </c>
      <c r="H25" s="15">
        <v>25</v>
      </c>
      <c r="I25" s="15">
        <v>2</v>
      </c>
      <c r="J25" s="15">
        <v>4.59</v>
      </c>
      <c r="K25" s="15">
        <v>0</v>
      </c>
      <c r="L25" s="15">
        <v>0</v>
      </c>
      <c r="M25" s="15">
        <v>0</v>
      </c>
      <c r="N25" s="15">
        <v>10</v>
      </c>
      <c r="O25" s="15">
        <v>25</v>
      </c>
      <c r="P25" s="15">
        <v>4.67</v>
      </c>
      <c r="Q25" s="15">
        <v>2</v>
      </c>
      <c r="R25" s="15">
        <v>4.67</v>
      </c>
      <c r="S25" s="15">
        <v>5</v>
      </c>
      <c r="T25" s="15">
        <v>3.33</v>
      </c>
      <c r="U25" s="15">
        <v>0</v>
      </c>
      <c r="V25" s="15">
        <v>13.82</v>
      </c>
      <c r="W25" s="15">
        <v>2.33</v>
      </c>
      <c r="X25" s="15">
        <v>27</v>
      </c>
      <c r="Y25" s="15">
        <v>1.33</v>
      </c>
      <c r="Z25" s="15">
        <v>0</v>
      </c>
      <c r="AA25" s="15">
        <v>1</v>
      </c>
      <c r="AB25" s="15">
        <v>161.75</v>
      </c>
      <c r="AC25" s="15">
        <f t="shared" si="0"/>
        <v>161.74000000000004</v>
      </c>
    </row>
    <row r="26" spans="1:29" ht="24" x14ac:dyDescent="0.2">
      <c r="A26" s="62">
        <v>25</v>
      </c>
      <c r="B26" s="62">
        <v>25</v>
      </c>
      <c r="C26" s="38" t="s">
        <v>69</v>
      </c>
      <c r="D26" s="38" t="s">
        <v>101</v>
      </c>
      <c r="E26" s="15">
        <v>30</v>
      </c>
      <c r="F26" s="15">
        <v>15</v>
      </c>
      <c r="G26" s="15">
        <v>0</v>
      </c>
      <c r="H26" s="15">
        <v>25</v>
      </c>
      <c r="I26" s="15">
        <v>0</v>
      </c>
      <c r="J26" s="15">
        <v>0.92</v>
      </c>
      <c r="K26" s="15">
        <v>0</v>
      </c>
      <c r="L26" s="15">
        <v>0</v>
      </c>
      <c r="M26" s="15">
        <v>0</v>
      </c>
      <c r="N26" s="15">
        <v>10</v>
      </c>
      <c r="O26" s="15">
        <v>30</v>
      </c>
      <c r="P26" s="15">
        <v>2</v>
      </c>
      <c r="Q26" s="15">
        <v>1.33</v>
      </c>
      <c r="R26" s="15">
        <v>1.67</v>
      </c>
      <c r="S26" s="15">
        <v>0.67</v>
      </c>
      <c r="T26" s="15">
        <v>0.67</v>
      </c>
      <c r="U26" s="15">
        <v>0</v>
      </c>
      <c r="V26" s="15">
        <v>4.7</v>
      </c>
      <c r="W26" s="15">
        <v>5</v>
      </c>
      <c r="X26" s="15">
        <v>28.33</v>
      </c>
      <c r="Y26" s="15">
        <v>1.33</v>
      </c>
      <c r="Z26" s="15">
        <v>0</v>
      </c>
      <c r="AA26" s="15">
        <v>5</v>
      </c>
      <c r="AB26" s="15">
        <v>161.61000000000001</v>
      </c>
      <c r="AC26" s="15">
        <f t="shared" si="0"/>
        <v>161.62000000000003</v>
      </c>
    </row>
    <row r="27" spans="1:29" ht="24" x14ac:dyDescent="0.2">
      <c r="A27" s="62">
        <v>26</v>
      </c>
      <c r="B27" s="62">
        <v>26</v>
      </c>
      <c r="C27" s="38" t="s">
        <v>12</v>
      </c>
      <c r="D27" s="38" t="s">
        <v>123</v>
      </c>
      <c r="E27" s="15">
        <v>18</v>
      </c>
      <c r="F27" s="15">
        <v>15</v>
      </c>
      <c r="G27" s="15">
        <v>0</v>
      </c>
      <c r="H27" s="15">
        <v>25</v>
      </c>
      <c r="I27" s="15">
        <v>2</v>
      </c>
      <c r="J27" s="15">
        <v>4.59</v>
      </c>
      <c r="K27" s="15">
        <v>0</v>
      </c>
      <c r="L27" s="15">
        <v>0</v>
      </c>
      <c r="M27" s="15">
        <v>0</v>
      </c>
      <c r="N27" s="15">
        <v>10</v>
      </c>
      <c r="O27" s="15">
        <v>25</v>
      </c>
      <c r="P27" s="15">
        <v>4.67</v>
      </c>
      <c r="Q27" s="15">
        <v>2</v>
      </c>
      <c r="R27" s="15">
        <v>4.67</v>
      </c>
      <c r="S27" s="15">
        <v>5</v>
      </c>
      <c r="T27" s="15">
        <v>3.33</v>
      </c>
      <c r="U27" s="15">
        <v>0</v>
      </c>
      <c r="V27" s="15">
        <v>9.7899999999999991</v>
      </c>
      <c r="W27" s="15">
        <v>1</v>
      </c>
      <c r="X27" s="15">
        <v>27</v>
      </c>
      <c r="Y27" s="15">
        <v>1.33</v>
      </c>
      <c r="Z27" s="15">
        <v>0</v>
      </c>
      <c r="AA27" s="15">
        <v>1</v>
      </c>
      <c r="AB27" s="15">
        <v>159.38999999999999</v>
      </c>
      <c r="AC27" s="15">
        <f t="shared" si="0"/>
        <v>159.38000000000002</v>
      </c>
    </row>
    <row r="28" spans="1:29" ht="24" x14ac:dyDescent="0.2">
      <c r="A28" s="62">
        <v>27</v>
      </c>
      <c r="B28" s="62">
        <v>27</v>
      </c>
      <c r="C28" s="38" t="s">
        <v>33</v>
      </c>
      <c r="D28" s="38" t="s">
        <v>93</v>
      </c>
      <c r="E28" s="15">
        <v>24</v>
      </c>
      <c r="F28" s="15">
        <v>13.42</v>
      </c>
      <c r="G28" s="15">
        <v>0</v>
      </c>
      <c r="H28" s="15">
        <v>0</v>
      </c>
      <c r="I28" s="15">
        <v>0</v>
      </c>
      <c r="J28" s="15">
        <v>2.13</v>
      </c>
      <c r="K28" s="15">
        <v>0</v>
      </c>
      <c r="L28" s="15">
        <v>0</v>
      </c>
      <c r="M28" s="15">
        <v>0</v>
      </c>
      <c r="N28" s="15">
        <v>0</v>
      </c>
      <c r="O28" s="15">
        <v>30</v>
      </c>
      <c r="P28" s="15">
        <v>4</v>
      </c>
      <c r="Q28" s="15">
        <v>4</v>
      </c>
      <c r="R28" s="15">
        <v>3</v>
      </c>
      <c r="S28" s="15">
        <v>2</v>
      </c>
      <c r="T28" s="15">
        <v>2</v>
      </c>
      <c r="U28" s="15">
        <v>0</v>
      </c>
      <c r="V28" s="15">
        <v>50</v>
      </c>
      <c r="W28" s="15">
        <v>4</v>
      </c>
      <c r="X28" s="15">
        <v>12</v>
      </c>
      <c r="Y28" s="15">
        <v>6</v>
      </c>
      <c r="Z28" s="15">
        <v>0</v>
      </c>
      <c r="AA28" s="15">
        <v>2</v>
      </c>
      <c r="AB28" s="15">
        <v>158.56</v>
      </c>
      <c r="AC28" s="15">
        <f t="shared" si="0"/>
        <v>158.55000000000001</v>
      </c>
    </row>
    <row r="29" spans="1:29" ht="24" x14ac:dyDescent="0.2">
      <c r="A29" s="62">
        <v>28</v>
      </c>
      <c r="B29" s="62">
        <v>28</v>
      </c>
      <c r="C29" s="38" t="s">
        <v>17</v>
      </c>
      <c r="D29" s="38" t="s">
        <v>124</v>
      </c>
      <c r="E29" s="15">
        <v>12</v>
      </c>
      <c r="F29" s="15">
        <v>15</v>
      </c>
      <c r="G29" s="15">
        <v>0</v>
      </c>
      <c r="H29" s="15">
        <v>10</v>
      </c>
      <c r="I29" s="15">
        <v>0</v>
      </c>
      <c r="J29" s="15">
        <v>2.58</v>
      </c>
      <c r="K29" s="15">
        <v>0</v>
      </c>
      <c r="L29" s="15">
        <v>0</v>
      </c>
      <c r="M29" s="15">
        <v>0</v>
      </c>
      <c r="N29" s="15">
        <v>10</v>
      </c>
      <c r="O29" s="15">
        <v>25</v>
      </c>
      <c r="P29" s="15">
        <v>4.33</v>
      </c>
      <c r="Q29" s="15">
        <v>2</v>
      </c>
      <c r="R29" s="15">
        <v>3.33</v>
      </c>
      <c r="S29" s="15">
        <v>1</v>
      </c>
      <c r="T29" s="15">
        <v>3</v>
      </c>
      <c r="U29" s="15">
        <v>0</v>
      </c>
      <c r="V29" s="15">
        <v>26.01</v>
      </c>
      <c r="W29" s="15">
        <v>3.67</v>
      </c>
      <c r="X29" s="15">
        <v>14.33</v>
      </c>
      <c r="Y29" s="15">
        <v>10</v>
      </c>
      <c r="Z29" s="15">
        <v>0</v>
      </c>
      <c r="AA29" s="15">
        <v>16</v>
      </c>
      <c r="AB29" s="15">
        <v>158.26</v>
      </c>
      <c r="AC29" s="15">
        <f t="shared" si="0"/>
        <v>158.25</v>
      </c>
    </row>
    <row r="30" spans="1:29" ht="24" x14ac:dyDescent="0.2">
      <c r="A30" s="62">
        <v>29</v>
      </c>
      <c r="B30" s="62">
        <v>29</v>
      </c>
      <c r="C30" s="38" t="s">
        <v>15</v>
      </c>
      <c r="D30" s="38" t="s">
        <v>125</v>
      </c>
      <c r="E30" s="15">
        <v>30</v>
      </c>
      <c r="F30" s="15">
        <v>1.6</v>
      </c>
      <c r="G30" s="15">
        <v>0</v>
      </c>
      <c r="H30" s="15">
        <v>10</v>
      </c>
      <c r="I30" s="15">
        <v>0</v>
      </c>
      <c r="J30" s="15">
        <v>2.4900000000000002</v>
      </c>
      <c r="K30" s="15">
        <v>0</v>
      </c>
      <c r="L30" s="15">
        <v>0</v>
      </c>
      <c r="M30" s="15">
        <v>0</v>
      </c>
      <c r="N30" s="15">
        <v>8</v>
      </c>
      <c r="O30" s="15">
        <v>30</v>
      </c>
      <c r="P30" s="15">
        <v>4</v>
      </c>
      <c r="Q30" s="15">
        <v>2.33</v>
      </c>
      <c r="R30" s="15">
        <v>3</v>
      </c>
      <c r="S30" s="15">
        <v>2.33</v>
      </c>
      <c r="T30" s="15">
        <v>1.67</v>
      </c>
      <c r="U30" s="15">
        <v>20</v>
      </c>
      <c r="V30" s="15">
        <v>3.69</v>
      </c>
      <c r="W30" s="15">
        <v>0</v>
      </c>
      <c r="X30" s="15">
        <v>27</v>
      </c>
      <c r="Y30" s="15">
        <v>4.67</v>
      </c>
      <c r="Z30" s="15">
        <v>0</v>
      </c>
      <c r="AA30" s="15">
        <v>6</v>
      </c>
      <c r="AB30" s="15">
        <v>156.77000000000001</v>
      </c>
      <c r="AC30" s="15">
        <f t="shared" si="0"/>
        <v>156.78</v>
      </c>
    </row>
    <row r="31" spans="1:29" ht="36" x14ac:dyDescent="0.2">
      <c r="A31" s="62">
        <v>30</v>
      </c>
      <c r="B31" s="62">
        <v>30</v>
      </c>
      <c r="C31" s="38" t="s">
        <v>17</v>
      </c>
      <c r="D31" s="38" t="s">
        <v>126</v>
      </c>
      <c r="E31" s="15">
        <v>27</v>
      </c>
      <c r="F31" s="15">
        <v>15</v>
      </c>
      <c r="G31" s="15">
        <v>0</v>
      </c>
      <c r="H31" s="15">
        <v>10</v>
      </c>
      <c r="I31" s="15">
        <v>0</v>
      </c>
      <c r="J31" s="15">
        <v>2.58</v>
      </c>
      <c r="K31" s="15">
        <v>0</v>
      </c>
      <c r="L31" s="15">
        <v>0</v>
      </c>
      <c r="M31" s="15">
        <v>0</v>
      </c>
      <c r="N31" s="15">
        <v>8</v>
      </c>
      <c r="O31" s="15">
        <v>25</v>
      </c>
      <c r="P31" s="15">
        <v>4.33</v>
      </c>
      <c r="Q31" s="15">
        <v>2</v>
      </c>
      <c r="R31" s="15">
        <v>3.33</v>
      </c>
      <c r="S31" s="15">
        <v>1</v>
      </c>
      <c r="T31" s="15">
        <v>3</v>
      </c>
      <c r="U31" s="15">
        <v>3.33</v>
      </c>
      <c r="V31" s="15">
        <v>25.46</v>
      </c>
      <c r="W31" s="15">
        <v>2.33</v>
      </c>
      <c r="X31" s="15">
        <v>15.67</v>
      </c>
      <c r="Y31" s="15">
        <v>2.67</v>
      </c>
      <c r="Z31" s="15">
        <v>0</v>
      </c>
      <c r="AA31" s="15">
        <v>6</v>
      </c>
      <c r="AB31" s="15">
        <v>156.71</v>
      </c>
      <c r="AC31" s="15">
        <f t="shared" si="0"/>
        <v>156.69999999999999</v>
      </c>
    </row>
    <row r="32" spans="1:29" ht="24" x14ac:dyDescent="0.2">
      <c r="A32" s="62">
        <v>31</v>
      </c>
      <c r="B32" s="62">
        <v>31</v>
      </c>
      <c r="C32" s="38" t="s">
        <v>24</v>
      </c>
      <c r="D32" s="38" t="s">
        <v>25</v>
      </c>
      <c r="E32" s="15">
        <v>27</v>
      </c>
      <c r="F32" s="15">
        <v>15</v>
      </c>
      <c r="G32" s="15">
        <v>0</v>
      </c>
      <c r="H32" s="15">
        <v>10</v>
      </c>
      <c r="I32" s="15">
        <v>0</v>
      </c>
      <c r="J32" s="15">
        <v>1.34</v>
      </c>
      <c r="K32" s="15">
        <v>0</v>
      </c>
      <c r="L32" s="15">
        <v>0</v>
      </c>
      <c r="M32" s="15">
        <v>0</v>
      </c>
      <c r="N32" s="15">
        <v>3</v>
      </c>
      <c r="O32" s="15">
        <v>30</v>
      </c>
      <c r="P32" s="15">
        <v>2.33</v>
      </c>
      <c r="Q32" s="15">
        <v>2.33</v>
      </c>
      <c r="R32" s="15">
        <v>2.33</v>
      </c>
      <c r="S32" s="15">
        <v>1</v>
      </c>
      <c r="T32" s="15">
        <v>1.67</v>
      </c>
      <c r="U32" s="15">
        <v>0</v>
      </c>
      <c r="V32" s="15">
        <v>24.65</v>
      </c>
      <c r="W32" s="15">
        <v>1</v>
      </c>
      <c r="X32" s="15">
        <v>16.670000000000002</v>
      </c>
      <c r="Y32" s="15">
        <v>6.33</v>
      </c>
      <c r="Z32" s="15">
        <v>0</v>
      </c>
      <c r="AA32" s="15">
        <v>7.33</v>
      </c>
      <c r="AB32" s="15">
        <v>152</v>
      </c>
      <c r="AC32" s="15">
        <f t="shared" si="0"/>
        <v>151.98000000000002</v>
      </c>
    </row>
    <row r="33" spans="1:29" ht="24" x14ac:dyDescent="0.2">
      <c r="A33" s="62">
        <v>32</v>
      </c>
      <c r="B33" s="62">
        <v>32</v>
      </c>
      <c r="C33" s="38" t="s">
        <v>127</v>
      </c>
      <c r="D33" s="38" t="s">
        <v>128</v>
      </c>
      <c r="E33" s="15">
        <v>27</v>
      </c>
      <c r="F33" s="15">
        <v>7.8</v>
      </c>
      <c r="G33" s="15">
        <v>0</v>
      </c>
      <c r="H33" s="15">
        <v>10</v>
      </c>
      <c r="I33" s="15">
        <v>0</v>
      </c>
      <c r="J33" s="15">
        <v>2.0699999999999998</v>
      </c>
      <c r="K33" s="15">
        <v>0</v>
      </c>
      <c r="L33" s="15">
        <v>0</v>
      </c>
      <c r="M33" s="15">
        <v>0</v>
      </c>
      <c r="N33" s="15">
        <v>8</v>
      </c>
      <c r="O33" s="15">
        <v>25</v>
      </c>
      <c r="P33" s="15">
        <v>4</v>
      </c>
      <c r="Q33" s="15">
        <v>1.33</v>
      </c>
      <c r="R33" s="15">
        <v>2</v>
      </c>
      <c r="S33" s="15">
        <v>0.67</v>
      </c>
      <c r="T33" s="15">
        <v>2.67</v>
      </c>
      <c r="U33" s="15">
        <v>0</v>
      </c>
      <c r="V33" s="15">
        <v>25</v>
      </c>
      <c r="W33" s="15">
        <v>1</v>
      </c>
      <c r="X33" s="15">
        <v>15</v>
      </c>
      <c r="Y33" s="15">
        <v>5.33</v>
      </c>
      <c r="Z33" s="15">
        <v>0</v>
      </c>
      <c r="AA33" s="15">
        <v>13.67</v>
      </c>
      <c r="AB33" s="15">
        <v>150.53</v>
      </c>
      <c r="AC33" s="15">
        <f t="shared" si="0"/>
        <v>150.54000000000002</v>
      </c>
    </row>
    <row r="34" spans="1:29" ht="24" x14ac:dyDescent="0.2">
      <c r="A34" s="62">
        <v>33</v>
      </c>
      <c r="B34" s="62">
        <v>33</v>
      </c>
      <c r="C34" s="38" t="s">
        <v>24</v>
      </c>
      <c r="D34" s="38" t="s">
        <v>28</v>
      </c>
      <c r="E34" s="15">
        <v>30</v>
      </c>
      <c r="F34" s="15">
        <v>15</v>
      </c>
      <c r="G34" s="15">
        <v>0</v>
      </c>
      <c r="H34" s="15">
        <v>10</v>
      </c>
      <c r="I34" s="15">
        <v>0</v>
      </c>
      <c r="J34" s="15">
        <v>1.34</v>
      </c>
      <c r="K34" s="15">
        <v>0</v>
      </c>
      <c r="L34" s="15">
        <v>0</v>
      </c>
      <c r="M34" s="15">
        <v>0</v>
      </c>
      <c r="N34" s="15">
        <v>3</v>
      </c>
      <c r="O34" s="15">
        <v>30</v>
      </c>
      <c r="P34" s="15">
        <v>2.33</v>
      </c>
      <c r="Q34" s="15">
        <v>2.33</v>
      </c>
      <c r="R34" s="15">
        <v>2.33</v>
      </c>
      <c r="S34" s="15">
        <v>1</v>
      </c>
      <c r="T34" s="15">
        <v>1.67</v>
      </c>
      <c r="U34" s="15">
        <v>0</v>
      </c>
      <c r="V34" s="15">
        <v>6</v>
      </c>
      <c r="W34" s="15">
        <v>1.33</v>
      </c>
      <c r="X34" s="15">
        <v>28</v>
      </c>
      <c r="Y34" s="15">
        <v>6.67</v>
      </c>
      <c r="Z34" s="15">
        <v>0</v>
      </c>
      <c r="AA34" s="15">
        <v>9</v>
      </c>
      <c r="AB34" s="15">
        <v>150.01</v>
      </c>
      <c r="AC34" s="15">
        <f t="shared" ref="AC34:AC65" si="1">SUM(D34:AA34)</f>
        <v>149.99999999999997</v>
      </c>
    </row>
    <row r="35" spans="1:29" ht="24" x14ac:dyDescent="0.2">
      <c r="A35" s="62">
        <v>34</v>
      </c>
      <c r="B35" s="62">
        <v>34</v>
      </c>
      <c r="C35" s="38" t="s">
        <v>95</v>
      </c>
      <c r="D35" s="38" t="s">
        <v>96</v>
      </c>
      <c r="E35" s="15">
        <v>30</v>
      </c>
      <c r="F35" s="15">
        <v>15</v>
      </c>
      <c r="G35" s="15">
        <v>0</v>
      </c>
      <c r="H35" s="15">
        <v>20</v>
      </c>
      <c r="I35" s="15">
        <v>0</v>
      </c>
      <c r="J35" s="15">
        <v>1.69</v>
      </c>
      <c r="K35" s="15">
        <v>0</v>
      </c>
      <c r="L35" s="15">
        <v>0</v>
      </c>
      <c r="M35" s="15">
        <v>0</v>
      </c>
      <c r="N35" s="15">
        <v>10</v>
      </c>
      <c r="O35" s="15">
        <v>20</v>
      </c>
      <c r="P35" s="15">
        <v>2</v>
      </c>
      <c r="Q35" s="15">
        <v>1</v>
      </c>
      <c r="R35" s="15">
        <v>2</v>
      </c>
      <c r="S35" s="15">
        <v>1</v>
      </c>
      <c r="T35" s="15">
        <v>1</v>
      </c>
      <c r="U35" s="15">
        <v>0</v>
      </c>
      <c r="V35" s="15">
        <v>20</v>
      </c>
      <c r="W35" s="15">
        <v>3.67</v>
      </c>
      <c r="X35" s="15">
        <v>12.67</v>
      </c>
      <c r="Y35" s="15">
        <v>2.67</v>
      </c>
      <c r="Z35" s="15">
        <v>0</v>
      </c>
      <c r="AA35" s="15">
        <v>6.67</v>
      </c>
      <c r="AB35" s="15">
        <v>149.36000000000001</v>
      </c>
      <c r="AC35" s="15">
        <f t="shared" si="1"/>
        <v>149.36999999999998</v>
      </c>
    </row>
    <row r="36" spans="1:29" ht="24" x14ac:dyDescent="0.2">
      <c r="A36" s="62">
        <v>35</v>
      </c>
      <c r="B36" s="62">
        <v>35</v>
      </c>
      <c r="C36" s="38" t="s">
        <v>12</v>
      </c>
      <c r="D36" s="38" t="s">
        <v>97</v>
      </c>
      <c r="E36" s="15">
        <v>0</v>
      </c>
      <c r="F36" s="15">
        <v>6.5</v>
      </c>
      <c r="G36" s="15">
        <v>0</v>
      </c>
      <c r="H36" s="15">
        <v>25</v>
      </c>
      <c r="I36" s="15">
        <v>2</v>
      </c>
      <c r="J36" s="15">
        <v>4.59</v>
      </c>
      <c r="K36" s="15">
        <v>0</v>
      </c>
      <c r="L36" s="15">
        <v>0</v>
      </c>
      <c r="M36" s="15">
        <v>0</v>
      </c>
      <c r="N36" s="15">
        <v>10</v>
      </c>
      <c r="O36" s="15">
        <v>25</v>
      </c>
      <c r="P36" s="15">
        <v>4.67</v>
      </c>
      <c r="Q36" s="15">
        <v>2</v>
      </c>
      <c r="R36" s="15">
        <v>4.67</v>
      </c>
      <c r="S36" s="15">
        <v>5</v>
      </c>
      <c r="T36" s="15">
        <v>3.33</v>
      </c>
      <c r="U36" s="15">
        <v>0</v>
      </c>
      <c r="V36" s="15">
        <v>10</v>
      </c>
      <c r="W36" s="15">
        <v>5</v>
      </c>
      <c r="X36" s="15">
        <v>27</v>
      </c>
      <c r="Y36" s="15">
        <v>1.33</v>
      </c>
      <c r="Z36" s="15">
        <v>0</v>
      </c>
      <c r="AA36" s="15">
        <v>12.33</v>
      </c>
      <c r="AB36" s="15">
        <v>148.43</v>
      </c>
      <c r="AC36" s="15">
        <f t="shared" si="1"/>
        <v>148.42000000000002</v>
      </c>
    </row>
    <row r="37" spans="1:29" ht="24" x14ac:dyDescent="0.2">
      <c r="A37" s="62">
        <v>36</v>
      </c>
      <c r="B37" s="62">
        <v>36</v>
      </c>
      <c r="C37" s="38" t="s">
        <v>22</v>
      </c>
      <c r="D37" s="38" t="s">
        <v>80</v>
      </c>
      <c r="E37" s="15">
        <v>24</v>
      </c>
      <c r="F37" s="15">
        <v>15</v>
      </c>
      <c r="G37" s="15">
        <v>0</v>
      </c>
      <c r="H37" s="15">
        <v>20</v>
      </c>
      <c r="I37" s="15">
        <v>0</v>
      </c>
      <c r="J37" s="15">
        <v>2.68</v>
      </c>
      <c r="K37" s="15">
        <v>0</v>
      </c>
      <c r="L37" s="15">
        <v>0</v>
      </c>
      <c r="M37" s="15">
        <v>0</v>
      </c>
      <c r="N37" s="15">
        <v>10</v>
      </c>
      <c r="O37" s="15">
        <v>25</v>
      </c>
      <c r="P37" s="15">
        <v>2.67</v>
      </c>
      <c r="Q37" s="15">
        <v>2</v>
      </c>
      <c r="R37" s="15">
        <v>3</v>
      </c>
      <c r="S37" s="15">
        <v>2.67</v>
      </c>
      <c r="T37" s="15">
        <v>2.33</v>
      </c>
      <c r="U37" s="15">
        <v>0</v>
      </c>
      <c r="V37" s="15">
        <v>13.68</v>
      </c>
      <c r="W37" s="15">
        <v>3.33</v>
      </c>
      <c r="X37" s="15">
        <v>15.33</v>
      </c>
      <c r="Y37" s="15">
        <v>1.33</v>
      </c>
      <c r="Z37" s="15">
        <v>0</v>
      </c>
      <c r="AA37" s="15">
        <v>5</v>
      </c>
      <c r="AB37" s="15">
        <v>148.03</v>
      </c>
      <c r="AC37" s="15">
        <f t="shared" si="1"/>
        <v>148.02000000000001</v>
      </c>
    </row>
    <row r="38" spans="1:29" ht="24" x14ac:dyDescent="0.2">
      <c r="A38" s="62">
        <v>37</v>
      </c>
      <c r="B38" s="62">
        <v>37</v>
      </c>
      <c r="C38" s="38" t="s">
        <v>13</v>
      </c>
      <c r="D38" s="38" t="s">
        <v>100</v>
      </c>
      <c r="E38" s="15">
        <v>24</v>
      </c>
      <c r="F38" s="15">
        <v>15</v>
      </c>
      <c r="G38" s="15">
        <v>0</v>
      </c>
      <c r="H38" s="15">
        <v>10</v>
      </c>
      <c r="I38" s="15">
        <v>0</v>
      </c>
      <c r="J38" s="15">
        <v>2.17</v>
      </c>
      <c r="K38" s="15">
        <v>0</v>
      </c>
      <c r="L38" s="15">
        <v>0</v>
      </c>
      <c r="M38" s="15">
        <v>0</v>
      </c>
      <c r="N38" s="15">
        <v>8</v>
      </c>
      <c r="O38" s="15">
        <v>30</v>
      </c>
      <c r="P38" s="15">
        <v>3.67</v>
      </c>
      <c r="Q38" s="15">
        <v>1</v>
      </c>
      <c r="R38" s="15">
        <v>3.33</v>
      </c>
      <c r="S38" s="15">
        <v>2.33</v>
      </c>
      <c r="T38" s="15">
        <v>3</v>
      </c>
      <c r="U38" s="15">
        <v>0</v>
      </c>
      <c r="V38" s="15">
        <v>20.329999999999998</v>
      </c>
      <c r="W38" s="15">
        <v>0</v>
      </c>
      <c r="X38" s="15">
        <v>15.33</v>
      </c>
      <c r="Y38" s="15">
        <v>3.67</v>
      </c>
      <c r="Z38" s="15">
        <v>0</v>
      </c>
      <c r="AA38" s="15">
        <v>5</v>
      </c>
      <c r="AB38" s="15">
        <v>146.83000000000001</v>
      </c>
      <c r="AC38" s="15">
        <f t="shared" si="1"/>
        <v>146.82999999999998</v>
      </c>
    </row>
    <row r="39" spans="1:29" ht="24" x14ac:dyDescent="0.2">
      <c r="A39" s="62">
        <v>38</v>
      </c>
      <c r="B39" s="62">
        <v>38</v>
      </c>
      <c r="C39" s="38" t="s">
        <v>12</v>
      </c>
      <c r="D39" s="38" t="s">
        <v>44</v>
      </c>
      <c r="E39" s="15">
        <v>6</v>
      </c>
      <c r="F39" s="15">
        <v>15</v>
      </c>
      <c r="G39" s="15">
        <v>0</v>
      </c>
      <c r="H39" s="15">
        <v>25</v>
      </c>
      <c r="I39" s="15">
        <v>0</v>
      </c>
      <c r="J39" s="15">
        <v>4.6100000000000003</v>
      </c>
      <c r="K39" s="15">
        <v>0</v>
      </c>
      <c r="L39" s="15">
        <v>0</v>
      </c>
      <c r="M39" s="15">
        <v>0</v>
      </c>
      <c r="N39" s="15">
        <v>0</v>
      </c>
      <c r="O39" s="15">
        <v>30</v>
      </c>
      <c r="P39" s="15">
        <v>4</v>
      </c>
      <c r="Q39" s="15">
        <v>2</v>
      </c>
      <c r="R39" s="15">
        <v>3</v>
      </c>
      <c r="S39" s="15">
        <v>3</v>
      </c>
      <c r="T39" s="15">
        <v>2.67</v>
      </c>
      <c r="U39" s="15">
        <v>0</v>
      </c>
      <c r="V39" s="15">
        <v>20</v>
      </c>
      <c r="W39" s="15">
        <v>0</v>
      </c>
      <c r="X39" s="15">
        <v>26.33</v>
      </c>
      <c r="Y39" s="15">
        <v>4.67</v>
      </c>
      <c r="Z39" s="15">
        <v>0</v>
      </c>
      <c r="AA39" s="15">
        <v>0</v>
      </c>
      <c r="AB39" s="15">
        <v>146.27000000000001</v>
      </c>
      <c r="AC39" s="15">
        <f t="shared" si="1"/>
        <v>146.28</v>
      </c>
    </row>
    <row r="40" spans="1:29" ht="24" x14ac:dyDescent="0.2">
      <c r="A40" s="62">
        <v>39</v>
      </c>
      <c r="B40" s="62">
        <v>39</v>
      </c>
      <c r="C40" s="38" t="s">
        <v>84</v>
      </c>
      <c r="D40" s="38" t="s">
        <v>129</v>
      </c>
      <c r="E40" s="15">
        <v>30</v>
      </c>
      <c r="F40" s="15">
        <v>15</v>
      </c>
      <c r="G40" s="15">
        <v>0</v>
      </c>
      <c r="H40" s="15">
        <v>0</v>
      </c>
      <c r="I40" s="15">
        <v>0</v>
      </c>
      <c r="J40" s="15">
        <v>1.99</v>
      </c>
      <c r="K40" s="15">
        <v>0</v>
      </c>
      <c r="L40" s="15">
        <v>0</v>
      </c>
      <c r="M40" s="15">
        <v>0</v>
      </c>
      <c r="N40" s="15">
        <v>5</v>
      </c>
      <c r="O40" s="15">
        <v>30</v>
      </c>
      <c r="P40" s="15">
        <v>3</v>
      </c>
      <c r="Q40" s="15">
        <v>1.67</v>
      </c>
      <c r="R40" s="15">
        <v>2.67</v>
      </c>
      <c r="S40" s="15">
        <v>1.67</v>
      </c>
      <c r="T40" s="15">
        <v>2</v>
      </c>
      <c r="U40" s="15">
        <v>0</v>
      </c>
      <c r="V40" s="15">
        <v>27</v>
      </c>
      <c r="W40" s="15">
        <v>3</v>
      </c>
      <c r="X40" s="15">
        <v>12</v>
      </c>
      <c r="Y40" s="15">
        <v>4</v>
      </c>
      <c r="Z40" s="15">
        <v>0</v>
      </c>
      <c r="AA40" s="15">
        <v>6</v>
      </c>
      <c r="AB40" s="15">
        <v>144.99</v>
      </c>
      <c r="AC40" s="15">
        <f t="shared" si="1"/>
        <v>145</v>
      </c>
    </row>
    <row r="41" spans="1:29" ht="24" x14ac:dyDescent="0.2">
      <c r="A41" s="62">
        <v>40</v>
      </c>
      <c r="B41" s="62">
        <v>40</v>
      </c>
      <c r="C41" s="38" t="s">
        <v>23</v>
      </c>
      <c r="D41" s="38" t="s">
        <v>130</v>
      </c>
      <c r="E41" s="15">
        <v>30</v>
      </c>
      <c r="F41" s="15">
        <v>15</v>
      </c>
      <c r="G41" s="15">
        <v>0</v>
      </c>
      <c r="H41" s="15">
        <v>0</v>
      </c>
      <c r="I41" s="15">
        <v>0</v>
      </c>
      <c r="J41" s="15">
        <v>1.9</v>
      </c>
      <c r="K41" s="15">
        <v>0</v>
      </c>
      <c r="L41" s="15">
        <v>0</v>
      </c>
      <c r="M41" s="15">
        <v>0</v>
      </c>
      <c r="N41" s="15">
        <v>5</v>
      </c>
      <c r="O41" s="15">
        <v>25</v>
      </c>
      <c r="P41" s="15">
        <v>3.67</v>
      </c>
      <c r="Q41" s="15">
        <v>1</v>
      </c>
      <c r="R41" s="15">
        <v>4.33</v>
      </c>
      <c r="S41" s="15">
        <v>4.33</v>
      </c>
      <c r="T41" s="15">
        <v>5</v>
      </c>
      <c r="U41" s="15">
        <v>0</v>
      </c>
      <c r="V41" s="15">
        <v>17</v>
      </c>
      <c r="W41" s="15">
        <v>5</v>
      </c>
      <c r="X41" s="15">
        <v>16.329999999999998</v>
      </c>
      <c r="Y41" s="15">
        <v>6</v>
      </c>
      <c r="Z41" s="15">
        <v>0</v>
      </c>
      <c r="AA41" s="15">
        <v>5</v>
      </c>
      <c r="AB41" s="15">
        <v>144.56</v>
      </c>
      <c r="AC41" s="15">
        <f t="shared" si="1"/>
        <v>144.56</v>
      </c>
    </row>
    <row r="42" spans="1:29" ht="24" x14ac:dyDescent="0.2">
      <c r="A42" s="62">
        <v>41</v>
      </c>
      <c r="B42" s="62">
        <v>41</v>
      </c>
      <c r="C42" s="38" t="s">
        <v>23</v>
      </c>
      <c r="D42" s="38" t="s">
        <v>98</v>
      </c>
      <c r="E42" s="15">
        <v>27</v>
      </c>
      <c r="F42" s="15">
        <v>15</v>
      </c>
      <c r="G42" s="15">
        <v>0</v>
      </c>
      <c r="H42" s="15">
        <v>25</v>
      </c>
      <c r="I42" s="15">
        <v>0</v>
      </c>
      <c r="J42" s="15">
        <v>1.9</v>
      </c>
      <c r="K42" s="15">
        <v>0</v>
      </c>
      <c r="L42" s="15">
        <v>0</v>
      </c>
      <c r="M42" s="15">
        <v>0</v>
      </c>
      <c r="N42" s="15">
        <v>10</v>
      </c>
      <c r="O42" s="15">
        <v>25</v>
      </c>
      <c r="P42" s="15">
        <v>3.67</v>
      </c>
      <c r="Q42" s="15">
        <v>1</v>
      </c>
      <c r="R42" s="15">
        <v>4</v>
      </c>
      <c r="S42" s="15">
        <v>4</v>
      </c>
      <c r="T42" s="15">
        <v>5</v>
      </c>
      <c r="U42" s="15">
        <v>0</v>
      </c>
      <c r="V42" s="15">
        <v>6</v>
      </c>
      <c r="W42" s="15">
        <v>0</v>
      </c>
      <c r="X42" s="15">
        <v>16.329999999999998</v>
      </c>
      <c r="Y42" s="15">
        <v>0</v>
      </c>
      <c r="Z42" s="15">
        <v>0</v>
      </c>
      <c r="AA42" s="15">
        <v>0</v>
      </c>
      <c r="AB42" s="15">
        <v>143.9</v>
      </c>
      <c r="AC42" s="15">
        <f t="shared" si="1"/>
        <v>143.9</v>
      </c>
    </row>
    <row r="43" spans="1:29" ht="24" x14ac:dyDescent="0.2">
      <c r="A43" s="62">
        <v>42</v>
      </c>
      <c r="B43" s="62">
        <v>42</v>
      </c>
      <c r="C43" s="38" t="s">
        <v>17</v>
      </c>
      <c r="D43" s="38" t="s">
        <v>29</v>
      </c>
      <c r="E43" s="15">
        <v>15</v>
      </c>
      <c r="F43" s="15">
        <v>7.5</v>
      </c>
      <c r="G43" s="15">
        <v>0</v>
      </c>
      <c r="H43" s="15">
        <v>10</v>
      </c>
      <c r="I43" s="15">
        <v>0</v>
      </c>
      <c r="J43" s="15">
        <v>2.58</v>
      </c>
      <c r="K43" s="15">
        <v>0</v>
      </c>
      <c r="L43" s="15">
        <v>0</v>
      </c>
      <c r="M43" s="15">
        <v>0</v>
      </c>
      <c r="N43" s="15">
        <v>10</v>
      </c>
      <c r="O43" s="15">
        <v>25</v>
      </c>
      <c r="P43" s="15">
        <v>4.33</v>
      </c>
      <c r="Q43" s="15">
        <v>2</v>
      </c>
      <c r="R43" s="15">
        <v>3.33</v>
      </c>
      <c r="S43" s="15">
        <v>1</v>
      </c>
      <c r="T43" s="15">
        <v>3</v>
      </c>
      <c r="U43" s="15">
        <v>0</v>
      </c>
      <c r="V43" s="15">
        <v>35.479999999999997</v>
      </c>
      <c r="W43" s="15">
        <v>1</v>
      </c>
      <c r="X43" s="15">
        <v>15.67</v>
      </c>
      <c r="Y43" s="15">
        <v>2.67</v>
      </c>
      <c r="Z43" s="15">
        <v>0</v>
      </c>
      <c r="AA43" s="15">
        <v>5</v>
      </c>
      <c r="AB43" s="15">
        <v>143.56</v>
      </c>
      <c r="AC43" s="15">
        <f t="shared" si="1"/>
        <v>143.55999999999997</v>
      </c>
    </row>
    <row r="44" spans="1:29" ht="24" x14ac:dyDescent="0.2">
      <c r="A44" s="62">
        <v>43</v>
      </c>
      <c r="B44" s="62">
        <v>43</v>
      </c>
      <c r="C44" s="38" t="s">
        <v>69</v>
      </c>
      <c r="D44" s="38" t="s">
        <v>74</v>
      </c>
      <c r="E44" s="15">
        <v>27</v>
      </c>
      <c r="F44" s="15">
        <v>3.02</v>
      </c>
      <c r="G44" s="15">
        <v>0</v>
      </c>
      <c r="H44" s="15">
        <v>25</v>
      </c>
      <c r="I44" s="15">
        <v>0</v>
      </c>
      <c r="J44" s="15">
        <v>1.04</v>
      </c>
      <c r="K44" s="15">
        <v>0</v>
      </c>
      <c r="L44" s="15">
        <v>0</v>
      </c>
      <c r="M44" s="15">
        <v>0</v>
      </c>
      <c r="N44" s="15">
        <v>0</v>
      </c>
      <c r="O44" s="15">
        <v>30</v>
      </c>
      <c r="P44" s="15">
        <v>2</v>
      </c>
      <c r="Q44" s="15">
        <v>2</v>
      </c>
      <c r="R44" s="15">
        <v>2</v>
      </c>
      <c r="S44" s="15">
        <v>1</v>
      </c>
      <c r="T44" s="15">
        <v>1</v>
      </c>
      <c r="U44" s="15">
        <v>0</v>
      </c>
      <c r="V44" s="15">
        <v>12</v>
      </c>
      <c r="W44" s="15">
        <v>0</v>
      </c>
      <c r="X44" s="15">
        <v>27.67</v>
      </c>
      <c r="Y44" s="15">
        <v>3.67</v>
      </c>
      <c r="Z44" s="15">
        <v>0</v>
      </c>
      <c r="AA44" s="15">
        <v>5.33</v>
      </c>
      <c r="AB44" s="15">
        <v>142.72999999999999</v>
      </c>
      <c r="AC44" s="15">
        <f t="shared" si="1"/>
        <v>142.73000000000002</v>
      </c>
    </row>
    <row r="45" spans="1:29" ht="24" x14ac:dyDescent="0.2">
      <c r="A45" s="62">
        <v>44</v>
      </c>
      <c r="B45" s="62">
        <v>44</v>
      </c>
      <c r="C45" s="38" t="s">
        <v>69</v>
      </c>
      <c r="D45" s="38" t="s">
        <v>131</v>
      </c>
      <c r="E45" s="15">
        <v>24</v>
      </c>
      <c r="F45" s="15">
        <v>15</v>
      </c>
      <c r="G45" s="15">
        <v>0</v>
      </c>
      <c r="H45" s="15">
        <v>10</v>
      </c>
      <c r="I45" s="15">
        <v>0</v>
      </c>
      <c r="J45" s="15">
        <v>0.92</v>
      </c>
      <c r="K45" s="15">
        <v>0</v>
      </c>
      <c r="L45" s="15">
        <v>0</v>
      </c>
      <c r="M45" s="15">
        <v>0</v>
      </c>
      <c r="N45" s="15">
        <v>10</v>
      </c>
      <c r="O45" s="15">
        <v>30</v>
      </c>
      <c r="P45" s="15">
        <v>2</v>
      </c>
      <c r="Q45" s="15">
        <v>1.33</v>
      </c>
      <c r="R45" s="15">
        <v>1.67</v>
      </c>
      <c r="S45" s="15">
        <v>0.67</v>
      </c>
      <c r="T45" s="15">
        <v>0.67</v>
      </c>
      <c r="U45" s="15">
        <v>0</v>
      </c>
      <c r="V45" s="15">
        <v>15.33</v>
      </c>
      <c r="W45" s="15">
        <v>5</v>
      </c>
      <c r="X45" s="15">
        <v>16.670000000000002</v>
      </c>
      <c r="Y45" s="15">
        <v>4</v>
      </c>
      <c r="Z45" s="15">
        <v>0</v>
      </c>
      <c r="AA45" s="15">
        <v>5</v>
      </c>
      <c r="AB45" s="15">
        <v>142.25</v>
      </c>
      <c r="AC45" s="15">
        <f t="shared" si="1"/>
        <v>142.26</v>
      </c>
    </row>
    <row r="46" spans="1:29" ht="24" x14ac:dyDescent="0.2">
      <c r="A46" s="62">
        <v>45</v>
      </c>
      <c r="B46" s="62">
        <v>45</v>
      </c>
      <c r="C46" s="38" t="s">
        <v>26</v>
      </c>
      <c r="D46" s="38" t="s">
        <v>132</v>
      </c>
      <c r="E46" s="15">
        <v>30</v>
      </c>
      <c r="F46" s="15">
        <v>15</v>
      </c>
      <c r="G46" s="15">
        <v>0</v>
      </c>
      <c r="H46" s="15">
        <v>10</v>
      </c>
      <c r="I46" s="15">
        <v>0</v>
      </c>
      <c r="J46" s="15">
        <v>2.2000000000000002</v>
      </c>
      <c r="K46" s="15">
        <v>0</v>
      </c>
      <c r="L46" s="15">
        <v>0</v>
      </c>
      <c r="M46" s="15">
        <v>0</v>
      </c>
      <c r="N46" s="15">
        <v>10</v>
      </c>
      <c r="O46" s="15">
        <v>25</v>
      </c>
      <c r="P46" s="15">
        <v>2</v>
      </c>
      <c r="Q46" s="15">
        <v>1</v>
      </c>
      <c r="R46" s="15">
        <v>3</v>
      </c>
      <c r="S46" s="15">
        <v>2</v>
      </c>
      <c r="T46" s="15">
        <v>3</v>
      </c>
      <c r="U46" s="15">
        <v>0</v>
      </c>
      <c r="V46" s="15">
        <v>10</v>
      </c>
      <c r="W46" s="15">
        <v>3.33</v>
      </c>
      <c r="X46" s="15">
        <v>14.33</v>
      </c>
      <c r="Y46" s="15">
        <v>2.33</v>
      </c>
      <c r="Z46" s="15">
        <v>0</v>
      </c>
      <c r="AA46" s="15">
        <v>8.33</v>
      </c>
      <c r="AB46" s="15">
        <v>141.54</v>
      </c>
      <c r="AC46" s="15">
        <f t="shared" si="1"/>
        <v>141.52000000000004</v>
      </c>
    </row>
    <row r="47" spans="1:29" x14ac:dyDescent="0.2">
      <c r="A47" s="62">
        <v>46</v>
      </c>
      <c r="B47" s="62">
        <v>46</v>
      </c>
      <c r="C47" s="38" t="s">
        <v>53</v>
      </c>
      <c r="D47" s="38" t="s">
        <v>54</v>
      </c>
      <c r="E47" s="15">
        <v>30</v>
      </c>
      <c r="F47" s="15">
        <v>15</v>
      </c>
      <c r="G47" s="15">
        <v>0</v>
      </c>
      <c r="H47" s="15">
        <v>0</v>
      </c>
      <c r="I47" s="15">
        <v>0</v>
      </c>
      <c r="J47" s="15">
        <v>1.39</v>
      </c>
      <c r="K47" s="15">
        <v>0</v>
      </c>
      <c r="L47" s="15">
        <v>0</v>
      </c>
      <c r="M47" s="15">
        <v>0</v>
      </c>
      <c r="N47" s="15">
        <v>8</v>
      </c>
      <c r="O47" s="15">
        <v>15</v>
      </c>
      <c r="P47" s="15">
        <v>1</v>
      </c>
      <c r="Q47" s="15">
        <v>1</v>
      </c>
      <c r="R47" s="15">
        <v>1</v>
      </c>
      <c r="S47" s="15">
        <v>2.67</v>
      </c>
      <c r="T47" s="15">
        <v>2.33</v>
      </c>
      <c r="U47" s="15">
        <v>0</v>
      </c>
      <c r="V47" s="15">
        <v>41.67</v>
      </c>
      <c r="W47" s="15">
        <v>0</v>
      </c>
      <c r="X47" s="15">
        <v>14</v>
      </c>
      <c r="Y47" s="15">
        <v>5</v>
      </c>
      <c r="Z47" s="15">
        <v>0</v>
      </c>
      <c r="AA47" s="15">
        <v>3.33</v>
      </c>
      <c r="AB47" s="15">
        <v>141.38999999999999</v>
      </c>
      <c r="AC47" s="15">
        <f t="shared" si="1"/>
        <v>141.39000000000001</v>
      </c>
    </row>
    <row r="48" spans="1:29" ht="24" x14ac:dyDescent="0.2">
      <c r="A48" s="62">
        <v>47</v>
      </c>
      <c r="B48" s="62">
        <v>47</v>
      </c>
      <c r="C48" s="38" t="s">
        <v>12</v>
      </c>
      <c r="D48" s="38" t="s">
        <v>92</v>
      </c>
      <c r="E48" s="15">
        <v>3</v>
      </c>
      <c r="F48" s="15">
        <v>15</v>
      </c>
      <c r="G48" s="15">
        <v>0</v>
      </c>
      <c r="H48" s="15">
        <v>25</v>
      </c>
      <c r="I48" s="15">
        <v>0</v>
      </c>
      <c r="J48" s="15">
        <v>4.59</v>
      </c>
      <c r="K48" s="15">
        <v>0</v>
      </c>
      <c r="L48" s="15">
        <v>0</v>
      </c>
      <c r="M48" s="15">
        <v>0</v>
      </c>
      <c r="N48" s="15">
        <v>10</v>
      </c>
      <c r="O48" s="15">
        <v>25</v>
      </c>
      <c r="P48" s="15">
        <v>4.67</v>
      </c>
      <c r="Q48" s="15">
        <v>2</v>
      </c>
      <c r="R48" s="15">
        <v>4.67</v>
      </c>
      <c r="S48" s="15">
        <v>5</v>
      </c>
      <c r="T48" s="15">
        <v>3.33</v>
      </c>
      <c r="U48" s="15">
        <v>0</v>
      </c>
      <c r="V48" s="15">
        <v>9.52</v>
      </c>
      <c r="W48" s="15">
        <v>0</v>
      </c>
      <c r="X48" s="15">
        <v>27</v>
      </c>
      <c r="Y48" s="15">
        <v>1.33</v>
      </c>
      <c r="Z48" s="15">
        <v>0</v>
      </c>
      <c r="AA48" s="15">
        <v>1</v>
      </c>
      <c r="AB48" s="15">
        <v>141.11000000000001</v>
      </c>
      <c r="AC48" s="15">
        <f t="shared" si="1"/>
        <v>141.11000000000001</v>
      </c>
    </row>
    <row r="49" spans="1:29" ht="24" x14ac:dyDescent="0.2">
      <c r="A49" s="62">
        <v>48</v>
      </c>
      <c r="B49" s="62">
        <v>48</v>
      </c>
      <c r="C49" s="38" t="s">
        <v>127</v>
      </c>
      <c r="D49" s="38" t="s">
        <v>133</v>
      </c>
      <c r="E49" s="15">
        <v>30</v>
      </c>
      <c r="F49" s="15">
        <v>15</v>
      </c>
      <c r="G49" s="15">
        <v>0</v>
      </c>
      <c r="H49" s="15">
        <v>10</v>
      </c>
      <c r="I49" s="15">
        <v>0</v>
      </c>
      <c r="J49" s="15">
        <v>2.0699999999999998</v>
      </c>
      <c r="K49" s="15">
        <v>0</v>
      </c>
      <c r="L49" s="15">
        <v>0</v>
      </c>
      <c r="M49" s="15">
        <v>0</v>
      </c>
      <c r="N49" s="15">
        <v>10</v>
      </c>
      <c r="O49" s="15">
        <v>25</v>
      </c>
      <c r="P49" s="15">
        <v>4</v>
      </c>
      <c r="Q49" s="15">
        <v>1.33</v>
      </c>
      <c r="R49" s="15">
        <v>2</v>
      </c>
      <c r="S49" s="15">
        <v>0.67</v>
      </c>
      <c r="T49" s="15">
        <v>2.67</v>
      </c>
      <c r="U49" s="15">
        <v>0</v>
      </c>
      <c r="V49" s="15">
        <v>11.97</v>
      </c>
      <c r="W49" s="15">
        <v>3</v>
      </c>
      <c r="X49" s="15">
        <v>14.67</v>
      </c>
      <c r="Y49" s="15">
        <v>5.33</v>
      </c>
      <c r="Z49" s="15">
        <v>0</v>
      </c>
      <c r="AA49" s="15">
        <v>3.33</v>
      </c>
      <c r="AB49" s="15">
        <v>141.03</v>
      </c>
      <c r="AC49" s="15">
        <f t="shared" si="1"/>
        <v>141.04000000000002</v>
      </c>
    </row>
    <row r="50" spans="1:29" ht="24" x14ac:dyDescent="0.2">
      <c r="A50" s="62">
        <v>49</v>
      </c>
      <c r="B50" s="62">
        <v>49</v>
      </c>
      <c r="C50" s="38" t="s">
        <v>45</v>
      </c>
      <c r="D50" s="38" t="s">
        <v>56</v>
      </c>
      <c r="E50" s="15">
        <v>27</v>
      </c>
      <c r="F50" s="15">
        <v>15</v>
      </c>
      <c r="G50" s="15">
        <v>0</v>
      </c>
      <c r="H50" s="15">
        <v>0</v>
      </c>
      <c r="I50" s="15">
        <v>0</v>
      </c>
      <c r="J50" s="15">
        <v>4.26</v>
      </c>
      <c r="K50" s="15">
        <v>0</v>
      </c>
      <c r="L50" s="15">
        <v>0</v>
      </c>
      <c r="M50" s="15">
        <v>0</v>
      </c>
      <c r="N50" s="15">
        <v>5</v>
      </c>
      <c r="O50" s="15">
        <v>30</v>
      </c>
      <c r="P50" s="15">
        <v>2</v>
      </c>
      <c r="Q50" s="15">
        <v>2</v>
      </c>
      <c r="R50" s="15">
        <v>3</v>
      </c>
      <c r="S50" s="15">
        <v>2</v>
      </c>
      <c r="T50" s="15">
        <v>2</v>
      </c>
      <c r="U50" s="15">
        <v>13.33</v>
      </c>
      <c r="V50" s="15">
        <v>5</v>
      </c>
      <c r="W50" s="15">
        <v>0.33</v>
      </c>
      <c r="X50" s="15">
        <v>14.67</v>
      </c>
      <c r="Y50" s="15">
        <v>5</v>
      </c>
      <c r="Z50" s="15">
        <v>0</v>
      </c>
      <c r="AA50" s="15">
        <v>10</v>
      </c>
      <c r="AB50" s="15">
        <v>140.59</v>
      </c>
      <c r="AC50" s="15">
        <f t="shared" si="1"/>
        <v>140.58999999999997</v>
      </c>
    </row>
    <row r="51" spans="1:29" ht="24" x14ac:dyDescent="0.2">
      <c r="A51" s="62">
        <v>50</v>
      </c>
      <c r="B51" s="62">
        <v>50</v>
      </c>
      <c r="C51" s="38" t="s">
        <v>11</v>
      </c>
      <c r="D51" s="38" t="s">
        <v>73</v>
      </c>
      <c r="E51" s="15">
        <v>30</v>
      </c>
      <c r="F51" s="15">
        <v>15</v>
      </c>
      <c r="G51" s="15">
        <v>0</v>
      </c>
      <c r="H51" s="15">
        <v>0</v>
      </c>
      <c r="I51" s="15">
        <v>0</v>
      </c>
      <c r="J51" s="15">
        <v>1.19</v>
      </c>
      <c r="K51" s="15">
        <v>0</v>
      </c>
      <c r="L51" s="15">
        <v>0</v>
      </c>
      <c r="M51" s="15">
        <v>0</v>
      </c>
      <c r="N51" s="15">
        <v>0</v>
      </c>
      <c r="O51" s="15">
        <v>30</v>
      </c>
      <c r="P51" s="15">
        <v>2.67</v>
      </c>
      <c r="Q51" s="15">
        <v>1.33</v>
      </c>
      <c r="R51" s="15">
        <v>3</v>
      </c>
      <c r="S51" s="15">
        <v>1.33</v>
      </c>
      <c r="T51" s="15">
        <v>2</v>
      </c>
      <c r="U51" s="15">
        <v>0.33</v>
      </c>
      <c r="V51" s="15">
        <v>25.85</v>
      </c>
      <c r="W51" s="15">
        <v>1</v>
      </c>
      <c r="X51" s="15">
        <v>13.67</v>
      </c>
      <c r="Y51" s="15">
        <v>4</v>
      </c>
      <c r="Z51" s="15">
        <v>0</v>
      </c>
      <c r="AA51" s="15">
        <v>7</v>
      </c>
      <c r="AB51" s="15">
        <v>138.37</v>
      </c>
      <c r="AC51" s="15">
        <f t="shared" si="1"/>
        <v>138.37</v>
      </c>
    </row>
    <row r="52" spans="1:29" ht="24" x14ac:dyDescent="0.2">
      <c r="A52" s="62">
        <v>51</v>
      </c>
      <c r="B52" s="62">
        <v>51</v>
      </c>
      <c r="C52" s="38" t="s">
        <v>19</v>
      </c>
      <c r="D52" s="38" t="s">
        <v>134</v>
      </c>
      <c r="E52" s="15">
        <v>27</v>
      </c>
      <c r="F52" s="15">
        <v>1.6</v>
      </c>
      <c r="G52" s="15">
        <v>0</v>
      </c>
      <c r="H52" s="15">
        <v>25</v>
      </c>
      <c r="I52" s="15">
        <v>0</v>
      </c>
      <c r="J52" s="15">
        <v>1.19</v>
      </c>
      <c r="K52" s="15">
        <v>0</v>
      </c>
      <c r="L52" s="15">
        <v>0</v>
      </c>
      <c r="M52" s="15">
        <v>0</v>
      </c>
      <c r="N52" s="15">
        <v>0</v>
      </c>
      <c r="O52" s="15">
        <v>30</v>
      </c>
      <c r="P52" s="15">
        <v>2.67</v>
      </c>
      <c r="Q52" s="15">
        <v>2</v>
      </c>
      <c r="R52" s="15">
        <v>2.67</v>
      </c>
      <c r="S52" s="15">
        <v>1.67</v>
      </c>
      <c r="T52" s="15">
        <v>2.67</v>
      </c>
      <c r="U52" s="15">
        <v>0</v>
      </c>
      <c r="V52" s="15">
        <v>12</v>
      </c>
      <c r="W52" s="15">
        <v>4</v>
      </c>
      <c r="X52" s="15">
        <v>15</v>
      </c>
      <c r="Y52" s="15">
        <v>3.33</v>
      </c>
      <c r="Z52" s="15">
        <v>0</v>
      </c>
      <c r="AA52" s="15">
        <v>6</v>
      </c>
      <c r="AB52" s="15">
        <v>136.79</v>
      </c>
      <c r="AC52" s="15">
        <f t="shared" si="1"/>
        <v>136.80000000000001</v>
      </c>
    </row>
    <row r="53" spans="1:29" x14ac:dyDescent="0.2">
      <c r="A53" s="62">
        <v>52</v>
      </c>
      <c r="B53" s="62">
        <v>52</v>
      </c>
      <c r="C53" s="38" t="s">
        <v>53</v>
      </c>
      <c r="D53" s="38" t="s">
        <v>57</v>
      </c>
      <c r="E53" s="15">
        <v>27</v>
      </c>
      <c r="F53" s="15">
        <v>15</v>
      </c>
      <c r="G53" s="15">
        <v>0</v>
      </c>
      <c r="H53" s="15">
        <v>0</v>
      </c>
      <c r="I53" s="15">
        <v>0</v>
      </c>
      <c r="J53" s="15">
        <v>1.39</v>
      </c>
      <c r="K53" s="15">
        <v>0</v>
      </c>
      <c r="L53" s="15">
        <v>0</v>
      </c>
      <c r="M53" s="15">
        <v>0</v>
      </c>
      <c r="N53" s="15">
        <v>5</v>
      </c>
      <c r="O53" s="15">
        <v>15</v>
      </c>
      <c r="P53" s="15">
        <v>1</v>
      </c>
      <c r="Q53" s="15">
        <v>1</v>
      </c>
      <c r="R53" s="15">
        <v>1</v>
      </c>
      <c r="S53" s="15">
        <v>2.67</v>
      </c>
      <c r="T53" s="15">
        <v>2.33</v>
      </c>
      <c r="U53" s="15">
        <v>8.33</v>
      </c>
      <c r="V53" s="15">
        <v>27.33</v>
      </c>
      <c r="W53" s="15">
        <v>5</v>
      </c>
      <c r="X53" s="15">
        <v>15.67</v>
      </c>
      <c r="Y53" s="15">
        <v>5</v>
      </c>
      <c r="Z53" s="15">
        <v>0</v>
      </c>
      <c r="AA53" s="15">
        <v>3.33</v>
      </c>
      <c r="AB53" s="15">
        <v>136.06</v>
      </c>
      <c r="AC53" s="15">
        <f t="shared" si="1"/>
        <v>136.05000000000001</v>
      </c>
    </row>
    <row r="54" spans="1:29" ht="24" x14ac:dyDescent="0.2">
      <c r="A54" s="62">
        <v>53</v>
      </c>
      <c r="B54" s="62">
        <v>53</v>
      </c>
      <c r="C54" s="38" t="s">
        <v>18</v>
      </c>
      <c r="D54" s="38" t="s">
        <v>135</v>
      </c>
      <c r="E54" s="15">
        <v>18</v>
      </c>
      <c r="F54" s="15">
        <v>15</v>
      </c>
      <c r="G54" s="15">
        <v>0</v>
      </c>
      <c r="H54" s="15">
        <v>0</v>
      </c>
      <c r="I54" s="15">
        <v>0</v>
      </c>
      <c r="J54" s="15">
        <v>2.76</v>
      </c>
      <c r="K54" s="15">
        <v>0</v>
      </c>
      <c r="L54" s="15">
        <v>0</v>
      </c>
      <c r="M54" s="15">
        <v>0</v>
      </c>
      <c r="N54" s="15">
        <v>0</v>
      </c>
      <c r="O54" s="15">
        <v>25</v>
      </c>
      <c r="P54" s="15">
        <v>1</v>
      </c>
      <c r="Q54" s="15">
        <v>4</v>
      </c>
      <c r="R54" s="15">
        <v>4.67</v>
      </c>
      <c r="S54" s="15">
        <v>4.33</v>
      </c>
      <c r="T54" s="15">
        <v>3</v>
      </c>
      <c r="U54" s="15">
        <v>0</v>
      </c>
      <c r="V54" s="15">
        <v>30.05</v>
      </c>
      <c r="W54" s="15">
        <v>0</v>
      </c>
      <c r="X54" s="15">
        <v>12</v>
      </c>
      <c r="Y54" s="15">
        <v>9.33</v>
      </c>
      <c r="Z54" s="15">
        <v>0</v>
      </c>
      <c r="AA54" s="15">
        <v>6.67</v>
      </c>
      <c r="AB54" s="15">
        <v>135.81</v>
      </c>
      <c r="AC54" s="15">
        <f t="shared" si="1"/>
        <v>135.80999999999997</v>
      </c>
    </row>
    <row r="55" spans="1:29" ht="24" x14ac:dyDescent="0.2">
      <c r="A55" s="62">
        <v>54</v>
      </c>
      <c r="B55" s="62">
        <v>54</v>
      </c>
      <c r="C55" s="38" t="s">
        <v>136</v>
      </c>
      <c r="D55" s="38" t="s">
        <v>137</v>
      </c>
      <c r="E55" s="15">
        <v>30</v>
      </c>
      <c r="F55" s="15">
        <v>15</v>
      </c>
      <c r="G55" s="15">
        <v>0</v>
      </c>
      <c r="H55" s="15">
        <v>0</v>
      </c>
      <c r="I55" s="15">
        <v>0</v>
      </c>
      <c r="J55" s="15">
        <v>1.03</v>
      </c>
      <c r="K55" s="15">
        <v>0</v>
      </c>
      <c r="L55" s="15">
        <v>0</v>
      </c>
      <c r="M55" s="15">
        <v>0</v>
      </c>
      <c r="N55" s="15">
        <v>0</v>
      </c>
      <c r="O55" s="15">
        <v>30</v>
      </c>
      <c r="P55" s="15">
        <v>2</v>
      </c>
      <c r="Q55" s="15">
        <v>2</v>
      </c>
      <c r="R55" s="15">
        <v>2</v>
      </c>
      <c r="S55" s="15">
        <v>1</v>
      </c>
      <c r="T55" s="15">
        <v>2</v>
      </c>
      <c r="U55" s="15">
        <v>0</v>
      </c>
      <c r="V55" s="15">
        <v>26.27</v>
      </c>
      <c r="W55" s="15">
        <v>1.33</v>
      </c>
      <c r="X55" s="15">
        <v>13.67</v>
      </c>
      <c r="Y55" s="15">
        <v>2.67</v>
      </c>
      <c r="Z55" s="15">
        <v>0</v>
      </c>
      <c r="AA55" s="15">
        <v>6.67</v>
      </c>
      <c r="AB55" s="15">
        <v>135.63999999999999</v>
      </c>
      <c r="AC55" s="15">
        <f t="shared" si="1"/>
        <v>135.63999999999999</v>
      </c>
    </row>
    <row r="56" spans="1:29" ht="24" x14ac:dyDescent="0.2">
      <c r="A56" s="62">
        <v>55</v>
      </c>
      <c r="B56" s="62">
        <v>55</v>
      </c>
      <c r="C56" s="38" t="s">
        <v>22</v>
      </c>
      <c r="D56" s="38" t="s">
        <v>99</v>
      </c>
      <c r="E56" s="15">
        <v>21</v>
      </c>
      <c r="F56" s="15">
        <v>15</v>
      </c>
      <c r="G56" s="15">
        <v>0</v>
      </c>
      <c r="H56" s="15">
        <v>10</v>
      </c>
      <c r="I56" s="15">
        <v>0</v>
      </c>
      <c r="J56" s="15">
        <v>2.68</v>
      </c>
      <c r="K56" s="15">
        <v>0</v>
      </c>
      <c r="L56" s="15">
        <v>0</v>
      </c>
      <c r="M56" s="15">
        <v>0</v>
      </c>
      <c r="N56" s="15">
        <v>10</v>
      </c>
      <c r="O56" s="15">
        <v>25</v>
      </c>
      <c r="P56" s="15">
        <v>2.67</v>
      </c>
      <c r="Q56" s="15">
        <v>2</v>
      </c>
      <c r="R56" s="15">
        <v>3</v>
      </c>
      <c r="S56" s="15">
        <v>2.67</v>
      </c>
      <c r="T56" s="15">
        <v>2.33</v>
      </c>
      <c r="U56" s="15">
        <v>0</v>
      </c>
      <c r="V56" s="15">
        <v>4.2300000000000004</v>
      </c>
      <c r="W56" s="15">
        <v>5</v>
      </c>
      <c r="X56" s="15">
        <v>14</v>
      </c>
      <c r="Y56" s="15">
        <v>4</v>
      </c>
      <c r="Z56" s="15">
        <v>0</v>
      </c>
      <c r="AA56" s="15">
        <v>11.33</v>
      </c>
      <c r="AB56" s="15">
        <v>134.91</v>
      </c>
      <c r="AC56" s="15">
        <f t="shared" si="1"/>
        <v>134.91000000000003</v>
      </c>
    </row>
    <row r="57" spans="1:29" ht="36" x14ac:dyDescent="0.2">
      <c r="A57" s="62">
        <v>56</v>
      </c>
      <c r="B57" s="62">
        <v>56</v>
      </c>
      <c r="C57" s="38" t="s">
        <v>16</v>
      </c>
      <c r="D57" s="38" t="s">
        <v>102</v>
      </c>
      <c r="E57" s="15">
        <v>24</v>
      </c>
      <c r="F57" s="15">
        <v>15</v>
      </c>
      <c r="G57" s="15">
        <v>0</v>
      </c>
      <c r="H57" s="15">
        <v>10</v>
      </c>
      <c r="I57" s="15">
        <v>0</v>
      </c>
      <c r="J57" s="15">
        <v>2.14</v>
      </c>
      <c r="K57" s="15">
        <v>0</v>
      </c>
      <c r="L57" s="15">
        <v>0</v>
      </c>
      <c r="M57" s="15">
        <v>0</v>
      </c>
      <c r="N57" s="15">
        <v>10</v>
      </c>
      <c r="O57" s="15">
        <v>30</v>
      </c>
      <c r="P57" s="15">
        <v>2</v>
      </c>
      <c r="Q57" s="15">
        <v>1</v>
      </c>
      <c r="R57" s="15">
        <v>1</v>
      </c>
      <c r="S57" s="15">
        <v>1.33</v>
      </c>
      <c r="T57" s="15">
        <v>2</v>
      </c>
      <c r="U57" s="15">
        <v>0</v>
      </c>
      <c r="V57" s="15">
        <v>12</v>
      </c>
      <c r="W57" s="15">
        <v>3.33</v>
      </c>
      <c r="X57" s="15">
        <v>14.33</v>
      </c>
      <c r="Y57" s="15">
        <v>2.33</v>
      </c>
      <c r="Z57" s="15">
        <v>0</v>
      </c>
      <c r="AA57" s="15">
        <v>4.33</v>
      </c>
      <c r="AB57" s="15">
        <v>134.81</v>
      </c>
      <c r="AC57" s="15">
        <f t="shared" si="1"/>
        <v>134.79000000000002</v>
      </c>
    </row>
    <row r="58" spans="1:29" ht="24" x14ac:dyDescent="0.2">
      <c r="A58" s="62">
        <v>57</v>
      </c>
      <c r="B58" s="62">
        <v>57</v>
      </c>
      <c r="C58" s="38" t="s">
        <v>104</v>
      </c>
      <c r="D58" s="38" t="s">
        <v>105</v>
      </c>
      <c r="E58" s="15">
        <v>27</v>
      </c>
      <c r="F58" s="15">
        <v>11.8</v>
      </c>
      <c r="G58" s="15">
        <v>0</v>
      </c>
      <c r="H58" s="15">
        <v>0</v>
      </c>
      <c r="I58" s="15">
        <v>0</v>
      </c>
      <c r="J58" s="15">
        <v>2.78</v>
      </c>
      <c r="K58" s="15">
        <v>0</v>
      </c>
      <c r="L58" s="15">
        <v>0</v>
      </c>
      <c r="M58" s="15">
        <v>0</v>
      </c>
      <c r="N58" s="15">
        <v>5</v>
      </c>
      <c r="O58" s="15">
        <v>30</v>
      </c>
      <c r="P58" s="15">
        <v>1.67</v>
      </c>
      <c r="Q58" s="15">
        <v>1</v>
      </c>
      <c r="R58" s="15">
        <v>1.67</v>
      </c>
      <c r="S58" s="15">
        <v>1.33</v>
      </c>
      <c r="T58" s="15">
        <v>1</v>
      </c>
      <c r="U58" s="15">
        <v>0</v>
      </c>
      <c r="V58" s="15">
        <v>25.79</v>
      </c>
      <c r="W58" s="15">
        <v>1.67</v>
      </c>
      <c r="X58" s="15">
        <v>12</v>
      </c>
      <c r="Y58" s="15">
        <v>7</v>
      </c>
      <c r="Z58" s="15">
        <v>0</v>
      </c>
      <c r="AA58" s="15">
        <v>5</v>
      </c>
      <c r="AB58" s="15">
        <v>134.71</v>
      </c>
      <c r="AC58" s="15">
        <f t="shared" si="1"/>
        <v>134.70999999999998</v>
      </c>
    </row>
    <row r="59" spans="1:29" ht="24" x14ac:dyDescent="0.2">
      <c r="A59" s="62">
        <v>58</v>
      </c>
      <c r="B59" s="62">
        <v>58</v>
      </c>
      <c r="C59" s="38" t="s">
        <v>89</v>
      </c>
      <c r="D59" s="38" t="s">
        <v>103</v>
      </c>
      <c r="E59" s="15">
        <v>27</v>
      </c>
      <c r="F59" s="15">
        <v>15</v>
      </c>
      <c r="G59" s="15">
        <v>0</v>
      </c>
      <c r="H59" s="15">
        <v>25</v>
      </c>
      <c r="I59" s="15">
        <v>0</v>
      </c>
      <c r="J59" s="15">
        <v>1.26</v>
      </c>
      <c r="K59" s="15">
        <v>0</v>
      </c>
      <c r="L59" s="15">
        <v>0</v>
      </c>
      <c r="M59" s="15">
        <v>0</v>
      </c>
      <c r="N59" s="15">
        <v>0</v>
      </c>
      <c r="O59" s="15">
        <v>25</v>
      </c>
      <c r="P59" s="15">
        <v>2</v>
      </c>
      <c r="Q59" s="15">
        <v>0.67</v>
      </c>
      <c r="R59" s="15">
        <v>3</v>
      </c>
      <c r="S59" s="15">
        <v>2</v>
      </c>
      <c r="T59" s="15">
        <v>2.67</v>
      </c>
      <c r="U59" s="15">
        <v>0</v>
      </c>
      <c r="V59" s="15">
        <v>4</v>
      </c>
      <c r="W59" s="15">
        <v>0</v>
      </c>
      <c r="X59" s="15">
        <v>27</v>
      </c>
      <c r="Y59" s="15">
        <v>0</v>
      </c>
      <c r="Z59" s="15">
        <v>0</v>
      </c>
      <c r="AA59" s="15">
        <v>0</v>
      </c>
      <c r="AB59" s="15">
        <v>134.6</v>
      </c>
      <c r="AC59" s="15">
        <f t="shared" si="1"/>
        <v>134.60000000000002</v>
      </c>
    </row>
    <row r="60" spans="1:29" ht="24" x14ac:dyDescent="0.2">
      <c r="A60" s="62">
        <v>59</v>
      </c>
      <c r="B60" s="62">
        <v>59</v>
      </c>
      <c r="C60" s="38" t="s">
        <v>22</v>
      </c>
      <c r="D60" s="38" t="s">
        <v>138</v>
      </c>
      <c r="E60" s="15">
        <v>27</v>
      </c>
      <c r="F60" s="15">
        <v>15</v>
      </c>
      <c r="G60" s="15">
        <v>0</v>
      </c>
      <c r="H60" s="15">
        <v>10</v>
      </c>
      <c r="I60" s="15">
        <v>0</v>
      </c>
      <c r="J60" s="15">
        <v>2.68</v>
      </c>
      <c r="K60" s="15">
        <v>0</v>
      </c>
      <c r="L60" s="15">
        <v>0</v>
      </c>
      <c r="M60" s="15">
        <v>0</v>
      </c>
      <c r="N60" s="15">
        <v>5</v>
      </c>
      <c r="O60" s="15">
        <v>25</v>
      </c>
      <c r="P60" s="15">
        <v>2.67</v>
      </c>
      <c r="Q60" s="15">
        <v>2</v>
      </c>
      <c r="R60" s="15">
        <v>3</v>
      </c>
      <c r="S60" s="15">
        <v>2.67</v>
      </c>
      <c r="T60" s="15">
        <v>2.33</v>
      </c>
      <c r="U60" s="15">
        <v>0</v>
      </c>
      <c r="V60" s="15">
        <v>5.33</v>
      </c>
      <c r="W60" s="15">
        <v>1.67</v>
      </c>
      <c r="X60" s="15">
        <v>15.33</v>
      </c>
      <c r="Y60" s="15">
        <v>7.33</v>
      </c>
      <c r="Z60" s="15">
        <v>0</v>
      </c>
      <c r="AA60" s="15">
        <v>6.67</v>
      </c>
      <c r="AB60" s="15">
        <v>133.68</v>
      </c>
      <c r="AC60" s="15">
        <f t="shared" si="1"/>
        <v>133.68</v>
      </c>
    </row>
    <row r="61" spans="1:29" ht="24" x14ac:dyDescent="0.2">
      <c r="A61" s="62">
        <v>60</v>
      </c>
      <c r="B61" s="62">
        <v>60</v>
      </c>
      <c r="C61" s="38" t="s">
        <v>104</v>
      </c>
      <c r="D61" s="38" t="s">
        <v>139</v>
      </c>
      <c r="E61" s="15">
        <v>30</v>
      </c>
      <c r="F61" s="15">
        <v>14.2</v>
      </c>
      <c r="G61" s="15">
        <v>0</v>
      </c>
      <c r="H61" s="15">
        <v>0</v>
      </c>
      <c r="I61" s="15">
        <v>0</v>
      </c>
      <c r="J61" s="15">
        <v>2.65</v>
      </c>
      <c r="K61" s="15">
        <v>0</v>
      </c>
      <c r="L61" s="15">
        <v>0</v>
      </c>
      <c r="M61" s="15">
        <v>0</v>
      </c>
      <c r="N61" s="15">
        <v>0</v>
      </c>
      <c r="O61" s="15">
        <v>30</v>
      </c>
      <c r="P61" s="15">
        <v>1.33</v>
      </c>
      <c r="Q61" s="15">
        <v>1.67</v>
      </c>
      <c r="R61" s="15">
        <v>2</v>
      </c>
      <c r="S61" s="15">
        <v>0.67</v>
      </c>
      <c r="T61" s="15">
        <v>1.33</v>
      </c>
      <c r="U61" s="15">
        <v>5</v>
      </c>
      <c r="V61" s="15">
        <v>4</v>
      </c>
      <c r="W61" s="15">
        <v>1</v>
      </c>
      <c r="X61" s="15">
        <v>30</v>
      </c>
      <c r="Y61" s="15">
        <v>3</v>
      </c>
      <c r="Z61" s="15">
        <v>0</v>
      </c>
      <c r="AA61" s="15">
        <v>6.67</v>
      </c>
      <c r="AB61" s="15">
        <v>133.52000000000001</v>
      </c>
      <c r="AC61" s="15">
        <f t="shared" si="1"/>
        <v>133.51999999999998</v>
      </c>
    </row>
    <row r="62" spans="1:29" ht="24" x14ac:dyDescent="0.2">
      <c r="A62" s="62">
        <v>61</v>
      </c>
      <c r="B62" s="62">
        <v>61</v>
      </c>
      <c r="C62" s="38" t="s">
        <v>51</v>
      </c>
      <c r="D62" s="38" t="s">
        <v>59</v>
      </c>
      <c r="E62" s="15">
        <v>30</v>
      </c>
      <c r="F62" s="15">
        <v>2</v>
      </c>
      <c r="G62" s="15">
        <v>0</v>
      </c>
      <c r="H62" s="15">
        <v>10</v>
      </c>
      <c r="I62" s="15">
        <v>0</v>
      </c>
      <c r="J62" s="15">
        <v>2.12</v>
      </c>
      <c r="K62" s="15">
        <v>0</v>
      </c>
      <c r="L62" s="15">
        <v>0</v>
      </c>
      <c r="M62" s="15">
        <v>0</v>
      </c>
      <c r="N62" s="15">
        <v>3</v>
      </c>
      <c r="O62" s="15">
        <v>30</v>
      </c>
      <c r="P62" s="15">
        <v>2</v>
      </c>
      <c r="Q62" s="15">
        <v>2</v>
      </c>
      <c r="R62" s="15">
        <v>3</v>
      </c>
      <c r="S62" s="15">
        <v>2</v>
      </c>
      <c r="T62" s="15">
        <v>3</v>
      </c>
      <c r="U62" s="15">
        <v>15</v>
      </c>
      <c r="V62" s="15">
        <v>5</v>
      </c>
      <c r="W62" s="15">
        <v>0</v>
      </c>
      <c r="X62" s="15">
        <v>15</v>
      </c>
      <c r="Y62" s="15">
        <v>0</v>
      </c>
      <c r="Z62" s="15">
        <v>0</v>
      </c>
      <c r="AA62" s="15">
        <v>9.33</v>
      </c>
      <c r="AB62" s="15">
        <v>133.44999999999999</v>
      </c>
      <c r="AC62" s="15">
        <f t="shared" si="1"/>
        <v>133.45000000000002</v>
      </c>
    </row>
    <row r="63" spans="1:29" x14ac:dyDescent="0.2">
      <c r="A63" s="62">
        <v>62</v>
      </c>
      <c r="B63" s="62">
        <v>62</v>
      </c>
      <c r="C63" s="38" t="s">
        <v>26</v>
      </c>
      <c r="D63" s="38" t="s">
        <v>140</v>
      </c>
      <c r="E63" s="15">
        <v>27</v>
      </c>
      <c r="F63" s="15">
        <v>15</v>
      </c>
      <c r="G63" s="15">
        <v>0</v>
      </c>
      <c r="H63" s="15">
        <v>10</v>
      </c>
      <c r="I63" s="15">
        <v>2</v>
      </c>
      <c r="J63" s="15">
        <v>2.2000000000000002</v>
      </c>
      <c r="K63" s="15">
        <v>0</v>
      </c>
      <c r="L63" s="15">
        <v>0</v>
      </c>
      <c r="M63" s="15">
        <v>0</v>
      </c>
      <c r="N63" s="15">
        <v>0</v>
      </c>
      <c r="O63" s="15">
        <v>25</v>
      </c>
      <c r="P63" s="15">
        <v>2</v>
      </c>
      <c r="Q63" s="15">
        <v>1</v>
      </c>
      <c r="R63" s="15">
        <v>3</v>
      </c>
      <c r="S63" s="15">
        <v>2</v>
      </c>
      <c r="T63" s="15">
        <v>3</v>
      </c>
      <c r="U63" s="15">
        <v>0</v>
      </c>
      <c r="V63" s="15">
        <v>11.77</v>
      </c>
      <c r="W63" s="15">
        <v>4</v>
      </c>
      <c r="X63" s="15">
        <v>13</v>
      </c>
      <c r="Y63" s="15">
        <v>2</v>
      </c>
      <c r="Z63" s="15">
        <v>0</v>
      </c>
      <c r="AA63" s="15">
        <v>10</v>
      </c>
      <c r="AB63" s="15">
        <v>132.97</v>
      </c>
      <c r="AC63" s="15">
        <f t="shared" si="1"/>
        <v>132.97</v>
      </c>
    </row>
    <row r="64" spans="1:29" ht="24" x14ac:dyDescent="0.2">
      <c r="A64" s="62">
        <v>63</v>
      </c>
      <c r="B64" s="62">
        <v>63</v>
      </c>
      <c r="C64" s="38" t="s">
        <v>23</v>
      </c>
      <c r="D64" s="38" t="s">
        <v>55</v>
      </c>
      <c r="E64" s="15">
        <v>21</v>
      </c>
      <c r="F64" s="15">
        <v>15</v>
      </c>
      <c r="G64" s="15">
        <v>0</v>
      </c>
      <c r="H64" s="15">
        <v>10</v>
      </c>
      <c r="I64" s="15">
        <v>0</v>
      </c>
      <c r="J64" s="15">
        <v>1.9</v>
      </c>
      <c r="K64" s="15">
        <v>0</v>
      </c>
      <c r="L64" s="15">
        <v>0</v>
      </c>
      <c r="M64" s="15">
        <v>0</v>
      </c>
      <c r="N64" s="15">
        <v>10</v>
      </c>
      <c r="O64" s="15">
        <v>25</v>
      </c>
      <c r="P64" s="15">
        <v>3.67</v>
      </c>
      <c r="Q64" s="15">
        <v>1</v>
      </c>
      <c r="R64" s="15">
        <v>4</v>
      </c>
      <c r="S64" s="15">
        <v>4</v>
      </c>
      <c r="T64" s="15">
        <v>5</v>
      </c>
      <c r="U64" s="15">
        <v>0</v>
      </c>
      <c r="V64" s="15">
        <v>19</v>
      </c>
      <c r="W64" s="15">
        <v>0</v>
      </c>
      <c r="X64" s="15">
        <v>8</v>
      </c>
      <c r="Y64" s="15">
        <v>0</v>
      </c>
      <c r="Z64" s="15">
        <v>0</v>
      </c>
      <c r="AA64" s="15">
        <v>4</v>
      </c>
      <c r="AB64" s="15">
        <v>131.56</v>
      </c>
      <c r="AC64" s="15">
        <f t="shared" si="1"/>
        <v>131.57</v>
      </c>
    </row>
    <row r="65" spans="1:29" ht="24" x14ac:dyDescent="0.2">
      <c r="A65" s="62">
        <v>64</v>
      </c>
      <c r="B65" s="62">
        <v>64</v>
      </c>
      <c r="C65" s="38" t="s">
        <v>33</v>
      </c>
      <c r="D65" s="38" t="s">
        <v>141</v>
      </c>
      <c r="E65" s="15">
        <v>30</v>
      </c>
      <c r="F65" s="15">
        <v>10.65</v>
      </c>
      <c r="G65" s="15">
        <v>0</v>
      </c>
      <c r="H65" s="15">
        <v>10</v>
      </c>
      <c r="I65" s="15">
        <v>0</v>
      </c>
      <c r="J65" s="15">
        <v>1.77</v>
      </c>
      <c r="K65" s="15">
        <v>0</v>
      </c>
      <c r="L65" s="15">
        <v>0</v>
      </c>
      <c r="M65" s="15">
        <v>0</v>
      </c>
      <c r="N65" s="15">
        <v>3</v>
      </c>
      <c r="O65" s="15">
        <v>25</v>
      </c>
      <c r="P65" s="15">
        <v>2.33</v>
      </c>
      <c r="Q65" s="15">
        <v>2</v>
      </c>
      <c r="R65" s="15">
        <v>2.67</v>
      </c>
      <c r="S65" s="15">
        <v>1.67</v>
      </c>
      <c r="T65" s="15">
        <v>2</v>
      </c>
      <c r="U65" s="15">
        <v>0</v>
      </c>
      <c r="V65" s="15">
        <v>14</v>
      </c>
      <c r="W65" s="15">
        <v>2</v>
      </c>
      <c r="X65" s="15">
        <v>14</v>
      </c>
      <c r="Y65" s="15">
        <v>4</v>
      </c>
      <c r="Z65" s="15">
        <v>0</v>
      </c>
      <c r="AA65" s="15">
        <v>5</v>
      </c>
      <c r="AB65" s="15">
        <v>130.09</v>
      </c>
      <c r="AC65" s="15">
        <f t="shared" si="1"/>
        <v>130.09</v>
      </c>
    </row>
    <row r="66" spans="1:29" ht="24" x14ac:dyDescent="0.2">
      <c r="A66" s="62">
        <v>65</v>
      </c>
      <c r="B66" s="62">
        <v>65</v>
      </c>
      <c r="C66" s="38" t="s">
        <v>51</v>
      </c>
      <c r="D66" s="38" t="s">
        <v>109</v>
      </c>
      <c r="E66" s="15">
        <v>27</v>
      </c>
      <c r="F66" s="15">
        <v>1.8</v>
      </c>
      <c r="G66" s="15">
        <v>0</v>
      </c>
      <c r="H66" s="15">
        <v>25</v>
      </c>
      <c r="I66" s="15">
        <v>0</v>
      </c>
      <c r="J66" s="15">
        <v>2.12</v>
      </c>
      <c r="K66" s="15">
        <v>0</v>
      </c>
      <c r="L66" s="15">
        <v>0</v>
      </c>
      <c r="M66" s="15">
        <v>0</v>
      </c>
      <c r="N66" s="15">
        <v>0</v>
      </c>
      <c r="O66" s="15">
        <v>30</v>
      </c>
      <c r="P66" s="15">
        <v>2</v>
      </c>
      <c r="Q66" s="15">
        <v>2</v>
      </c>
      <c r="R66" s="15">
        <v>3</v>
      </c>
      <c r="S66" s="15">
        <v>2</v>
      </c>
      <c r="T66" s="15">
        <v>3</v>
      </c>
      <c r="U66" s="15">
        <v>3.33</v>
      </c>
      <c r="V66" s="15">
        <v>2</v>
      </c>
      <c r="W66" s="15">
        <v>0.67</v>
      </c>
      <c r="X66" s="15">
        <v>20</v>
      </c>
      <c r="Y66" s="15">
        <v>0.33</v>
      </c>
      <c r="Z66" s="15">
        <v>0</v>
      </c>
      <c r="AA66" s="15">
        <v>5</v>
      </c>
      <c r="AB66" s="15">
        <v>129.25</v>
      </c>
      <c r="AC66" s="15">
        <f t="shared" ref="AC66:AC97" si="2">SUM(D66:AA66)</f>
        <v>129.25</v>
      </c>
    </row>
    <row r="67" spans="1:29" ht="24" x14ac:dyDescent="0.2">
      <c r="A67" s="62">
        <v>66</v>
      </c>
      <c r="B67" s="62">
        <v>66</v>
      </c>
      <c r="C67" s="38" t="s">
        <v>82</v>
      </c>
      <c r="D67" s="38" t="s">
        <v>142</v>
      </c>
      <c r="E67" s="15">
        <v>24</v>
      </c>
      <c r="F67" s="15">
        <v>15</v>
      </c>
      <c r="G67" s="15">
        <v>0</v>
      </c>
      <c r="H67" s="15">
        <v>0</v>
      </c>
      <c r="I67" s="15">
        <v>0</v>
      </c>
      <c r="J67" s="15">
        <v>1.35</v>
      </c>
      <c r="K67" s="15">
        <v>0</v>
      </c>
      <c r="L67" s="15">
        <v>0</v>
      </c>
      <c r="M67" s="15">
        <v>0</v>
      </c>
      <c r="N67" s="15">
        <v>0</v>
      </c>
      <c r="O67" s="15">
        <v>30</v>
      </c>
      <c r="P67" s="15">
        <v>2.33</v>
      </c>
      <c r="Q67" s="15">
        <v>1.33</v>
      </c>
      <c r="R67" s="15">
        <v>2</v>
      </c>
      <c r="S67" s="15">
        <v>2</v>
      </c>
      <c r="T67" s="15">
        <v>2</v>
      </c>
      <c r="U67" s="15">
        <v>0</v>
      </c>
      <c r="V67" s="15">
        <v>24.1</v>
      </c>
      <c r="W67" s="15">
        <v>2</v>
      </c>
      <c r="X67" s="15">
        <v>14</v>
      </c>
      <c r="Y67" s="15">
        <v>4</v>
      </c>
      <c r="Z67" s="15">
        <v>0</v>
      </c>
      <c r="AA67" s="15">
        <v>5</v>
      </c>
      <c r="AB67" s="15">
        <v>129.12</v>
      </c>
      <c r="AC67" s="15">
        <f t="shared" si="2"/>
        <v>129.10999999999999</v>
      </c>
    </row>
    <row r="68" spans="1:29" ht="24" x14ac:dyDescent="0.2">
      <c r="A68" s="62">
        <v>67</v>
      </c>
      <c r="B68" s="62">
        <v>67</v>
      </c>
      <c r="C68" s="38" t="s">
        <v>26</v>
      </c>
      <c r="D68" s="38" t="s">
        <v>143</v>
      </c>
      <c r="E68" s="15">
        <v>21</v>
      </c>
      <c r="F68" s="15">
        <v>12.6</v>
      </c>
      <c r="G68" s="15">
        <v>0</v>
      </c>
      <c r="H68" s="15">
        <v>0</v>
      </c>
      <c r="I68" s="15">
        <v>2</v>
      </c>
      <c r="J68" s="15">
        <v>2.2000000000000002</v>
      </c>
      <c r="K68" s="15">
        <v>0</v>
      </c>
      <c r="L68" s="15">
        <v>0</v>
      </c>
      <c r="M68" s="15">
        <v>0</v>
      </c>
      <c r="N68" s="15">
        <v>5</v>
      </c>
      <c r="O68" s="15">
        <v>25</v>
      </c>
      <c r="P68" s="15">
        <v>2</v>
      </c>
      <c r="Q68" s="15">
        <v>1</v>
      </c>
      <c r="R68" s="15">
        <v>3</v>
      </c>
      <c r="S68" s="15">
        <v>2</v>
      </c>
      <c r="T68" s="15">
        <v>3</v>
      </c>
      <c r="U68" s="15">
        <v>0</v>
      </c>
      <c r="V68" s="15">
        <v>25</v>
      </c>
      <c r="W68" s="15">
        <v>3.67</v>
      </c>
      <c r="X68" s="15">
        <v>14.33</v>
      </c>
      <c r="Y68" s="15">
        <v>2</v>
      </c>
      <c r="Z68" s="15">
        <v>0</v>
      </c>
      <c r="AA68" s="15">
        <v>5</v>
      </c>
      <c r="AB68" s="15">
        <v>128.80000000000001</v>
      </c>
      <c r="AC68" s="15">
        <f t="shared" si="2"/>
        <v>128.80000000000001</v>
      </c>
    </row>
    <row r="69" spans="1:29" ht="24" x14ac:dyDescent="0.2">
      <c r="A69" s="62">
        <v>68</v>
      </c>
      <c r="B69" s="62">
        <v>68</v>
      </c>
      <c r="C69" s="38" t="s">
        <v>12</v>
      </c>
      <c r="D69" s="38" t="s">
        <v>50</v>
      </c>
      <c r="E69" s="15">
        <v>0</v>
      </c>
      <c r="F69" s="15">
        <v>13.4</v>
      </c>
      <c r="G69" s="15">
        <v>0</v>
      </c>
      <c r="H69" s="15">
        <v>20</v>
      </c>
      <c r="I69" s="15">
        <v>0</v>
      </c>
      <c r="J69" s="15">
        <v>4.6100000000000003</v>
      </c>
      <c r="K69" s="15">
        <v>0</v>
      </c>
      <c r="L69" s="15">
        <v>0</v>
      </c>
      <c r="M69" s="15">
        <v>0</v>
      </c>
      <c r="N69" s="15">
        <v>0</v>
      </c>
      <c r="O69" s="15">
        <v>30</v>
      </c>
      <c r="P69" s="15">
        <v>4</v>
      </c>
      <c r="Q69" s="15">
        <v>2</v>
      </c>
      <c r="R69" s="15">
        <v>3</v>
      </c>
      <c r="S69" s="15">
        <v>3</v>
      </c>
      <c r="T69" s="15">
        <v>2.67</v>
      </c>
      <c r="U69" s="15">
        <v>0</v>
      </c>
      <c r="V69" s="15">
        <v>8.9499999999999993</v>
      </c>
      <c r="W69" s="15">
        <v>0</v>
      </c>
      <c r="X69" s="15">
        <v>26.67</v>
      </c>
      <c r="Y69" s="15">
        <v>4.67</v>
      </c>
      <c r="Z69" s="15">
        <v>0</v>
      </c>
      <c r="AA69" s="15">
        <v>3</v>
      </c>
      <c r="AB69" s="15">
        <v>125.96</v>
      </c>
      <c r="AC69" s="15">
        <f t="shared" si="2"/>
        <v>125.97</v>
      </c>
    </row>
    <row r="70" spans="1:29" ht="24" x14ac:dyDescent="0.2">
      <c r="A70" s="62">
        <v>69</v>
      </c>
      <c r="B70" s="62">
        <v>69</v>
      </c>
      <c r="C70" s="38" t="s">
        <v>16</v>
      </c>
      <c r="D70" s="38" t="s">
        <v>106</v>
      </c>
      <c r="E70" s="15">
        <v>30</v>
      </c>
      <c r="F70" s="15">
        <v>15</v>
      </c>
      <c r="G70" s="15">
        <v>0</v>
      </c>
      <c r="H70" s="15">
        <v>20</v>
      </c>
      <c r="I70" s="15">
        <v>0</v>
      </c>
      <c r="J70" s="15">
        <v>2.14</v>
      </c>
      <c r="K70" s="15">
        <v>0</v>
      </c>
      <c r="L70" s="15">
        <v>0</v>
      </c>
      <c r="M70" s="15">
        <v>0</v>
      </c>
      <c r="N70" s="15">
        <v>0</v>
      </c>
      <c r="O70" s="15">
        <v>30</v>
      </c>
      <c r="P70" s="15">
        <v>2</v>
      </c>
      <c r="Q70" s="15">
        <v>1</v>
      </c>
      <c r="R70" s="15">
        <v>1</v>
      </c>
      <c r="S70" s="15">
        <v>1.33</v>
      </c>
      <c r="T70" s="15">
        <v>2</v>
      </c>
      <c r="U70" s="15">
        <v>0</v>
      </c>
      <c r="V70" s="15">
        <v>0</v>
      </c>
      <c r="W70" s="15">
        <v>0.33</v>
      </c>
      <c r="X70" s="15">
        <v>14</v>
      </c>
      <c r="Y70" s="15">
        <v>3.33</v>
      </c>
      <c r="Z70" s="15">
        <v>0</v>
      </c>
      <c r="AA70" s="15">
        <v>3.67</v>
      </c>
      <c r="AB70" s="15">
        <v>125.81</v>
      </c>
      <c r="AC70" s="15">
        <f t="shared" si="2"/>
        <v>125.8</v>
      </c>
    </row>
    <row r="71" spans="1:29" ht="24" x14ac:dyDescent="0.2">
      <c r="A71" s="62">
        <v>70</v>
      </c>
      <c r="B71" s="62">
        <v>70</v>
      </c>
      <c r="C71" s="38" t="s">
        <v>33</v>
      </c>
      <c r="D71" s="38" t="s">
        <v>107</v>
      </c>
      <c r="E71" s="15">
        <v>21</v>
      </c>
      <c r="F71" s="15">
        <v>15</v>
      </c>
      <c r="G71" s="15">
        <v>0</v>
      </c>
      <c r="H71" s="15">
        <v>0</v>
      </c>
      <c r="I71" s="15">
        <v>0</v>
      </c>
      <c r="J71" s="15">
        <v>2.13</v>
      </c>
      <c r="K71" s="15">
        <v>0</v>
      </c>
      <c r="L71" s="15">
        <v>0</v>
      </c>
      <c r="M71" s="15">
        <v>0</v>
      </c>
      <c r="N71" s="15">
        <v>0</v>
      </c>
      <c r="O71" s="15">
        <v>30</v>
      </c>
      <c r="P71" s="15">
        <v>4</v>
      </c>
      <c r="Q71" s="15">
        <v>4</v>
      </c>
      <c r="R71" s="15">
        <v>3</v>
      </c>
      <c r="S71" s="15">
        <v>2</v>
      </c>
      <c r="T71" s="15">
        <v>2</v>
      </c>
      <c r="U71" s="15">
        <v>5</v>
      </c>
      <c r="V71" s="15">
        <v>18</v>
      </c>
      <c r="W71" s="15">
        <v>0</v>
      </c>
      <c r="X71" s="15">
        <v>12</v>
      </c>
      <c r="Y71" s="15">
        <v>5</v>
      </c>
      <c r="Z71" s="15">
        <v>0</v>
      </c>
      <c r="AA71" s="15">
        <v>2.33</v>
      </c>
      <c r="AB71" s="15">
        <v>125.47</v>
      </c>
      <c r="AC71" s="15">
        <f t="shared" si="2"/>
        <v>125.46</v>
      </c>
    </row>
    <row r="72" spans="1:29" ht="24" x14ac:dyDescent="0.2">
      <c r="A72" s="62">
        <v>71</v>
      </c>
      <c r="B72" s="62">
        <v>71</v>
      </c>
      <c r="C72" s="38" t="s">
        <v>14</v>
      </c>
      <c r="D72" s="38" t="s">
        <v>144</v>
      </c>
      <c r="E72" s="15">
        <v>30</v>
      </c>
      <c r="F72" s="15">
        <v>6</v>
      </c>
      <c r="G72" s="15">
        <v>0</v>
      </c>
      <c r="H72" s="15">
        <v>10</v>
      </c>
      <c r="I72" s="15">
        <v>0</v>
      </c>
      <c r="J72" s="15">
        <v>2.23</v>
      </c>
      <c r="K72" s="15">
        <v>0</v>
      </c>
      <c r="L72" s="15">
        <v>0</v>
      </c>
      <c r="M72" s="15">
        <v>0</v>
      </c>
      <c r="N72" s="15">
        <v>8</v>
      </c>
      <c r="O72" s="15">
        <v>25</v>
      </c>
      <c r="P72" s="15">
        <v>2.33</v>
      </c>
      <c r="Q72" s="15">
        <v>2</v>
      </c>
      <c r="R72" s="15">
        <v>2.33</v>
      </c>
      <c r="S72" s="15">
        <v>2.33</v>
      </c>
      <c r="T72" s="15">
        <v>3</v>
      </c>
      <c r="U72" s="15">
        <v>0</v>
      </c>
      <c r="V72" s="15">
        <v>8</v>
      </c>
      <c r="W72" s="15">
        <v>0</v>
      </c>
      <c r="X72" s="15">
        <v>11</v>
      </c>
      <c r="Y72" s="15">
        <v>3</v>
      </c>
      <c r="Z72" s="15">
        <v>0</v>
      </c>
      <c r="AA72" s="15">
        <v>6</v>
      </c>
      <c r="AB72" s="15">
        <v>121.23</v>
      </c>
      <c r="AC72" s="15">
        <f t="shared" si="2"/>
        <v>121.21999999999998</v>
      </c>
    </row>
    <row r="73" spans="1:29" ht="24" x14ac:dyDescent="0.2">
      <c r="A73" s="62">
        <v>72</v>
      </c>
      <c r="B73" s="62">
        <v>72</v>
      </c>
      <c r="C73" s="38" t="s">
        <v>30</v>
      </c>
      <c r="D73" s="38" t="s">
        <v>31</v>
      </c>
      <c r="E73" s="15">
        <v>30</v>
      </c>
      <c r="F73" s="15">
        <v>15</v>
      </c>
      <c r="G73" s="15">
        <v>0</v>
      </c>
      <c r="H73" s="15">
        <v>10</v>
      </c>
      <c r="I73" s="15">
        <v>0</v>
      </c>
      <c r="J73" s="15">
        <v>1.19</v>
      </c>
      <c r="K73" s="15">
        <v>0</v>
      </c>
      <c r="L73" s="15">
        <v>0</v>
      </c>
      <c r="M73" s="15">
        <v>0</v>
      </c>
      <c r="N73" s="15">
        <v>0</v>
      </c>
      <c r="O73" s="15">
        <v>30</v>
      </c>
      <c r="P73" s="15">
        <v>4</v>
      </c>
      <c r="Q73" s="15">
        <v>2</v>
      </c>
      <c r="R73" s="15">
        <v>3</v>
      </c>
      <c r="S73" s="15">
        <v>3</v>
      </c>
      <c r="T73" s="15">
        <v>2</v>
      </c>
      <c r="U73" s="15">
        <v>0</v>
      </c>
      <c r="V73" s="15">
        <v>2</v>
      </c>
      <c r="W73" s="15">
        <v>0</v>
      </c>
      <c r="X73" s="15">
        <v>12</v>
      </c>
      <c r="Y73" s="15">
        <v>0.33</v>
      </c>
      <c r="Z73" s="15">
        <v>0</v>
      </c>
      <c r="AA73" s="15">
        <v>6.67</v>
      </c>
      <c r="AB73" s="15">
        <v>121.19</v>
      </c>
      <c r="AC73" s="15">
        <f t="shared" si="2"/>
        <v>121.19</v>
      </c>
    </row>
    <row r="74" spans="1:29" ht="24" x14ac:dyDescent="0.2">
      <c r="A74" s="62">
        <v>73</v>
      </c>
      <c r="B74" s="62">
        <v>73</v>
      </c>
      <c r="C74" s="38" t="s">
        <v>18</v>
      </c>
      <c r="D74" s="38" t="s">
        <v>111</v>
      </c>
      <c r="E74" s="15">
        <v>12</v>
      </c>
      <c r="F74" s="15">
        <v>15</v>
      </c>
      <c r="G74" s="15">
        <v>0</v>
      </c>
      <c r="H74" s="15">
        <v>0</v>
      </c>
      <c r="I74" s="15">
        <v>0</v>
      </c>
      <c r="J74" s="15">
        <v>2.76</v>
      </c>
      <c r="K74" s="15">
        <v>0</v>
      </c>
      <c r="L74" s="15">
        <v>0</v>
      </c>
      <c r="M74" s="15">
        <v>0</v>
      </c>
      <c r="N74" s="15">
        <v>0</v>
      </c>
      <c r="O74" s="15">
        <v>25</v>
      </c>
      <c r="P74" s="15">
        <v>1</v>
      </c>
      <c r="Q74" s="15">
        <v>4</v>
      </c>
      <c r="R74" s="15">
        <v>4.67</v>
      </c>
      <c r="S74" s="15">
        <v>4.33</v>
      </c>
      <c r="T74" s="15">
        <v>3</v>
      </c>
      <c r="U74" s="15">
        <v>0</v>
      </c>
      <c r="V74" s="15">
        <v>34</v>
      </c>
      <c r="W74" s="15">
        <v>0</v>
      </c>
      <c r="X74" s="15">
        <v>0</v>
      </c>
      <c r="Y74" s="15">
        <v>8.67</v>
      </c>
      <c r="Z74" s="15">
        <v>0</v>
      </c>
      <c r="AA74" s="15">
        <v>6</v>
      </c>
      <c r="AB74" s="15">
        <v>120.42</v>
      </c>
      <c r="AC74" s="15">
        <f t="shared" si="2"/>
        <v>120.42999999999999</v>
      </c>
    </row>
    <row r="75" spans="1:29" x14ac:dyDescent="0.2">
      <c r="A75" s="62">
        <v>74</v>
      </c>
      <c r="B75" s="62">
        <v>74</v>
      </c>
      <c r="C75" s="38" t="s">
        <v>26</v>
      </c>
      <c r="D75" s="38" t="s">
        <v>145</v>
      </c>
      <c r="E75" s="15">
        <v>18</v>
      </c>
      <c r="F75" s="15">
        <v>15</v>
      </c>
      <c r="G75" s="15">
        <v>0</v>
      </c>
      <c r="H75" s="15">
        <v>0</v>
      </c>
      <c r="I75" s="15">
        <v>2</v>
      </c>
      <c r="J75" s="15">
        <v>2.2000000000000002</v>
      </c>
      <c r="K75" s="15">
        <v>0</v>
      </c>
      <c r="L75" s="15">
        <v>0</v>
      </c>
      <c r="M75" s="15">
        <v>0</v>
      </c>
      <c r="N75" s="15">
        <v>0</v>
      </c>
      <c r="O75" s="15">
        <v>25</v>
      </c>
      <c r="P75" s="15">
        <v>2</v>
      </c>
      <c r="Q75" s="15">
        <v>1</v>
      </c>
      <c r="R75" s="15">
        <v>3</v>
      </c>
      <c r="S75" s="15">
        <v>2</v>
      </c>
      <c r="T75" s="15">
        <v>3</v>
      </c>
      <c r="U75" s="15">
        <v>0</v>
      </c>
      <c r="V75" s="15">
        <v>23.33</v>
      </c>
      <c r="W75" s="15">
        <v>3.67</v>
      </c>
      <c r="X75" s="15">
        <v>14</v>
      </c>
      <c r="Y75" s="15">
        <v>2</v>
      </c>
      <c r="Z75" s="15">
        <v>0</v>
      </c>
      <c r="AA75" s="15">
        <v>4</v>
      </c>
      <c r="AB75" s="15">
        <v>120.2</v>
      </c>
      <c r="AC75" s="15">
        <f t="shared" si="2"/>
        <v>120.2</v>
      </c>
    </row>
    <row r="76" spans="1:29" x14ac:dyDescent="0.2">
      <c r="A76" s="62">
        <v>75</v>
      </c>
      <c r="B76" s="62">
        <v>75</v>
      </c>
      <c r="C76" s="38" t="s">
        <v>26</v>
      </c>
      <c r="D76" s="38" t="s">
        <v>146</v>
      </c>
      <c r="E76" s="15">
        <v>24</v>
      </c>
      <c r="F76" s="15">
        <v>15</v>
      </c>
      <c r="G76" s="15">
        <v>0</v>
      </c>
      <c r="H76" s="15">
        <v>0</v>
      </c>
      <c r="I76" s="15">
        <v>2</v>
      </c>
      <c r="J76" s="15">
        <v>2.2000000000000002</v>
      </c>
      <c r="K76" s="15">
        <v>0</v>
      </c>
      <c r="L76" s="15">
        <v>0</v>
      </c>
      <c r="M76" s="15">
        <v>0</v>
      </c>
      <c r="N76" s="15">
        <v>10</v>
      </c>
      <c r="O76" s="15">
        <v>25</v>
      </c>
      <c r="P76" s="15">
        <v>2</v>
      </c>
      <c r="Q76" s="15">
        <v>1</v>
      </c>
      <c r="R76" s="15">
        <v>3</v>
      </c>
      <c r="S76" s="15">
        <v>2</v>
      </c>
      <c r="T76" s="15">
        <v>3</v>
      </c>
      <c r="U76" s="15">
        <v>0</v>
      </c>
      <c r="V76" s="15">
        <v>4.67</v>
      </c>
      <c r="W76" s="15">
        <v>0</v>
      </c>
      <c r="X76" s="15">
        <v>14</v>
      </c>
      <c r="Y76" s="15">
        <v>2</v>
      </c>
      <c r="Z76" s="15">
        <v>0</v>
      </c>
      <c r="AA76" s="15">
        <v>10</v>
      </c>
      <c r="AB76" s="15">
        <v>119.87</v>
      </c>
      <c r="AC76" s="15">
        <f t="shared" si="2"/>
        <v>119.87</v>
      </c>
    </row>
    <row r="77" spans="1:29" ht="24" x14ac:dyDescent="0.2">
      <c r="A77" s="62">
        <v>76</v>
      </c>
      <c r="B77" s="62">
        <v>76</v>
      </c>
      <c r="C77" s="38" t="s">
        <v>82</v>
      </c>
      <c r="D77" s="38" t="s">
        <v>147</v>
      </c>
      <c r="E77" s="15">
        <v>27</v>
      </c>
      <c r="F77" s="15">
        <v>15</v>
      </c>
      <c r="G77" s="15">
        <v>0</v>
      </c>
      <c r="H77" s="15">
        <v>0</v>
      </c>
      <c r="I77" s="15">
        <v>0</v>
      </c>
      <c r="J77" s="15">
        <v>2.29</v>
      </c>
      <c r="K77" s="15">
        <v>0</v>
      </c>
      <c r="L77" s="15">
        <v>0</v>
      </c>
      <c r="M77" s="15">
        <v>0</v>
      </c>
      <c r="N77" s="15">
        <v>0</v>
      </c>
      <c r="O77" s="15">
        <v>30</v>
      </c>
      <c r="P77" s="15">
        <v>2.33</v>
      </c>
      <c r="Q77" s="15">
        <v>2</v>
      </c>
      <c r="R77" s="15">
        <v>1.67</v>
      </c>
      <c r="S77" s="15">
        <v>1</v>
      </c>
      <c r="T77" s="15">
        <v>2</v>
      </c>
      <c r="U77" s="15">
        <v>4.33</v>
      </c>
      <c r="V77" s="15">
        <v>8.67</v>
      </c>
      <c r="W77" s="15">
        <v>2</v>
      </c>
      <c r="X77" s="15">
        <v>11.67</v>
      </c>
      <c r="Y77" s="15">
        <v>4.67</v>
      </c>
      <c r="Z77" s="15">
        <v>0</v>
      </c>
      <c r="AA77" s="15">
        <v>5</v>
      </c>
      <c r="AB77" s="15">
        <v>119.63</v>
      </c>
      <c r="AC77" s="15">
        <f t="shared" si="2"/>
        <v>119.63</v>
      </c>
    </row>
    <row r="78" spans="1:29" ht="24" x14ac:dyDescent="0.2">
      <c r="A78" s="62">
        <v>77</v>
      </c>
      <c r="B78" s="62">
        <v>77</v>
      </c>
      <c r="C78" s="38" t="s">
        <v>17</v>
      </c>
      <c r="D78" s="38" t="s">
        <v>148</v>
      </c>
      <c r="E78" s="15">
        <v>6</v>
      </c>
      <c r="F78" s="15">
        <v>15</v>
      </c>
      <c r="G78" s="15">
        <v>0</v>
      </c>
      <c r="H78" s="15">
        <v>10</v>
      </c>
      <c r="I78" s="15">
        <v>0</v>
      </c>
      <c r="J78" s="15">
        <v>2.58</v>
      </c>
      <c r="K78" s="15">
        <v>0</v>
      </c>
      <c r="L78" s="15">
        <v>0</v>
      </c>
      <c r="M78" s="15">
        <v>0</v>
      </c>
      <c r="N78" s="15">
        <v>10</v>
      </c>
      <c r="O78" s="15">
        <v>25</v>
      </c>
      <c r="P78" s="15">
        <v>4.33</v>
      </c>
      <c r="Q78" s="15">
        <v>2</v>
      </c>
      <c r="R78" s="15">
        <v>3.33</v>
      </c>
      <c r="S78" s="15">
        <v>1</v>
      </c>
      <c r="T78" s="15">
        <v>3</v>
      </c>
      <c r="U78" s="15">
        <v>0</v>
      </c>
      <c r="V78" s="15">
        <v>9.76</v>
      </c>
      <c r="W78" s="15">
        <v>3.33</v>
      </c>
      <c r="X78" s="15">
        <v>16.329999999999998</v>
      </c>
      <c r="Y78" s="15">
        <v>2</v>
      </c>
      <c r="Z78" s="15">
        <v>0</v>
      </c>
      <c r="AA78" s="15">
        <v>5</v>
      </c>
      <c r="AB78" s="15">
        <v>118.68</v>
      </c>
      <c r="AC78" s="15">
        <f t="shared" si="2"/>
        <v>118.66</v>
      </c>
    </row>
    <row r="79" spans="1:29" ht="24" x14ac:dyDescent="0.2">
      <c r="A79" s="62">
        <v>78</v>
      </c>
      <c r="B79" s="62">
        <v>78</v>
      </c>
      <c r="C79" s="38" t="s">
        <v>18</v>
      </c>
      <c r="D79" s="38" t="s">
        <v>110</v>
      </c>
      <c r="E79" s="15">
        <v>15</v>
      </c>
      <c r="F79" s="15">
        <v>11.8</v>
      </c>
      <c r="G79" s="15">
        <v>0</v>
      </c>
      <c r="H79" s="15">
        <v>0</v>
      </c>
      <c r="I79" s="15">
        <v>0</v>
      </c>
      <c r="J79" s="15">
        <v>2.76</v>
      </c>
      <c r="K79" s="15">
        <v>0</v>
      </c>
      <c r="L79" s="15">
        <v>0</v>
      </c>
      <c r="M79" s="15">
        <v>0</v>
      </c>
      <c r="N79" s="15">
        <v>0</v>
      </c>
      <c r="O79" s="15">
        <v>25</v>
      </c>
      <c r="P79" s="15">
        <v>1</v>
      </c>
      <c r="Q79" s="15">
        <v>4</v>
      </c>
      <c r="R79" s="15">
        <v>4.67</v>
      </c>
      <c r="S79" s="15">
        <v>4.33</v>
      </c>
      <c r="T79" s="15">
        <v>3</v>
      </c>
      <c r="U79" s="15">
        <v>0</v>
      </c>
      <c r="V79" s="15">
        <v>21.01</v>
      </c>
      <c r="W79" s="15">
        <v>0</v>
      </c>
      <c r="X79" s="15">
        <v>12</v>
      </c>
      <c r="Y79" s="15">
        <v>8.67</v>
      </c>
      <c r="Z79" s="15">
        <v>0</v>
      </c>
      <c r="AA79" s="15">
        <v>5</v>
      </c>
      <c r="AB79" s="15">
        <v>118.23</v>
      </c>
      <c r="AC79" s="15">
        <f t="shared" si="2"/>
        <v>118.24000000000001</v>
      </c>
    </row>
    <row r="80" spans="1:29" ht="24" x14ac:dyDescent="0.2">
      <c r="A80" s="62">
        <v>79</v>
      </c>
      <c r="B80" s="62">
        <v>79</v>
      </c>
      <c r="C80" s="38" t="s">
        <v>16</v>
      </c>
      <c r="D80" s="38" t="s">
        <v>108</v>
      </c>
      <c r="E80" s="15">
        <v>21</v>
      </c>
      <c r="F80" s="15">
        <v>15</v>
      </c>
      <c r="G80" s="15">
        <v>0</v>
      </c>
      <c r="H80" s="15">
        <v>10</v>
      </c>
      <c r="I80" s="15">
        <v>0</v>
      </c>
      <c r="J80" s="15">
        <v>2.14</v>
      </c>
      <c r="K80" s="15">
        <v>0</v>
      </c>
      <c r="L80" s="15">
        <v>0</v>
      </c>
      <c r="M80" s="15">
        <v>0</v>
      </c>
      <c r="N80" s="15">
        <v>0</v>
      </c>
      <c r="O80" s="15">
        <v>30</v>
      </c>
      <c r="P80" s="15">
        <v>2</v>
      </c>
      <c r="Q80" s="15">
        <v>1</v>
      </c>
      <c r="R80" s="15">
        <v>1</v>
      </c>
      <c r="S80" s="15">
        <v>1.33</v>
      </c>
      <c r="T80" s="15">
        <v>2</v>
      </c>
      <c r="U80" s="15">
        <v>0</v>
      </c>
      <c r="V80" s="15">
        <v>9.33</v>
      </c>
      <c r="W80" s="15">
        <v>1.33</v>
      </c>
      <c r="X80" s="15">
        <v>14.33</v>
      </c>
      <c r="Y80" s="15">
        <v>2.33</v>
      </c>
      <c r="Z80" s="15">
        <v>0</v>
      </c>
      <c r="AA80" s="15">
        <v>5</v>
      </c>
      <c r="AB80" s="15">
        <v>117.81</v>
      </c>
      <c r="AC80" s="15">
        <f t="shared" si="2"/>
        <v>117.78999999999999</v>
      </c>
    </row>
    <row r="81" spans="1:29" ht="24" x14ac:dyDescent="0.2">
      <c r="A81" s="62">
        <v>80</v>
      </c>
      <c r="B81" s="62">
        <v>80</v>
      </c>
      <c r="C81" s="38" t="s">
        <v>17</v>
      </c>
      <c r="D81" s="38" t="s">
        <v>64</v>
      </c>
      <c r="E81" s="15">
        <v>21</v>
      </c>
      <c r="F81" s="15">
        <v>1.01</v>
      </c>
      <c r="G81" s="15">
        <v>0</v>
      </c>
      <c r="H81" s="15">
        <v>20</v>
      </c>
      <c r="I81" s="15">
        <v>0</v>
      </c>
      <c r="J81" s="15">
        <v>2.58</v>
      </c>
      <c r="K81" s="15">
        <v>0</v>
      </c>
      <c r="L81" s="15">
        <v>0</v>
      </c>
      <c r="M81" s="15">
        <v>0</v>
      </c>
      <c r="N81" s="15">
        <v>10</v>
      </c>
      <c r="O81" s="15">
        <v>25</v>
      </c>
      <c r="P81" s="15">
        <v>4.33</v>
      </c>
      <c r="Q81" s="15">
        <v>2</v>
      </c>
      <c r="R81" s="15">
        <v>3.33</v>
      </c>
      <c r="S81" s="15">
        <v>1</v>
      </c>
      <c r="T81" s="15">
        <v>3</v>
      </c>
      <c r="U81" s="15">
        <v>0</v>
      </c>
      <c r="V81" s="15">
        <v>15</v>
      </c>
      <c r="W81" s="15">
        <v>0</v>
      </c>
      <c r="X81" s="15">
        <v>2</v>
      </c>
      <c r="Y81" s="15">
        <v>1.33</v>
      </c>
      <c r="Z81" s="15">
        <v>0</v>
      </c>
      <c r="AA81" s="15">
        <v>5.33</v>
      </c>
      <c r="AB81" s="15">
        <v>116.93</v>
      </c>
      <c r="AC81" s="15">
        <f t="shared" si="2"/>
        <v>116.91</v>
      </c>
    </row>
    <row r="82" spans="1:29" ht="24" x14ac:dyDescent="0.2">
      <c r="A82" s="62">
        <v>81</v>
      </c>
      <c r="B82" s="62">
        <v>81</v>
      </c>
      <c r="C82" s="38" t="s">
        <v>15</v>
      </c>
      <c r="D82" s="38" t="s">
        <v>149</v>
      </c>
      <c r="E82" s="15">
        <v>18</v>
      </c>
      <c r="F82" s="15">
        <v>15</v>
      </c>
      <c r="G82" s="15">
        <v>0</v>
      </c>
      <c r="H82" s="15">
        <v>0</v>
      </c>
      <c r="I82" s="15">
        <v>0</v>
      </c>
      <c r="J82" s="15">
        <v>2.42</v>
      </c>
      <c r="K82" s="15">
        <v>0</v>
      </c>
      <c r="L82" s="15">
        <v>0</v>
      </c>
      <c r="M82" s="15">
        <v>0</v>
      </c>
      <c r="N82" s="15">
        <v>5</v>
      </c>
      <c r="O82" s="15">
        <v>25</v>
      </c>
      <c r="P82" s="15">
        <v>3.33</v>
      </c>
      <c r="Q82" s="15">
        <v>0.67</v>
      </c>
      <c r="R82" s="15">
        <v>2.67</v>
      </c>
      <c r="S82" s="15">
        <v>1.67</v>
      </c>
      <c r="T82" s="15">
        <v>1.33</v>
      </c>
      <c r="U82" s="15">
        <v>0</v>
      </c>
      <c r="V82" s="15">
        <v>19.5</v>
      </c>
      <c r="W82" s="15">
        <v>0</v>
      </c>
      <c r="X82" s="15">
        <v>14</v>
      </c>
      <c r="Y82" s="15">
        <v>3</v>
      </c>
      <c r="Z82" s="15">
        <v>0</v>
      </c>
      <c r="AA82" s="15">
        <v>5</v>
      </c>
      <c r="AB82" s="15">
        <v>116.59</v>
      </c>
      <c r="AC82" s="15">
        <f t="shared" si="2"/>
        <v>116.59</v>
      </c>
    </row>
    <row r="83" spans="1:29" ht="24" x14ac:dyDescent="0.2">
      <c r="A83" s="62">
        <v>82</v>
      </c>
      <c r="B83" s="62">
        <v>82</v>
      </c>
      <c r="C83" s="38" t="s">
        <v>14</v>
      </c>
      <c r="D83" s="38" t="s">
        <v>41</v>
      </c>
      <c r="E83" s="15">
        <v>27</v>
      </c>
      <c r="F83" s="15">
        <v>4.5</v>
      </c>
      <c r="G83" s="15">
        <v>0</v>
      </c>
      <c r="H83" s="15">
        <v>10</v>
      </c>
      <c r="I83" s="15">
        <v>0</v>
      </c>
      <c r="J83" s="15">
        <v>2.23</v>
      </c>
      <c r="K83" s="15">
        <v>0</v>
      </c>
      <c r="L83" s="15">
        <v>0</v>
      </c>
      <c r="M83" s="15">
        <v>0</v>
      </c>
      <c r="N83" s="15">
        <v>3</v>
      </c>
      <c r="O83" s="15">
        <v>25</v>
      </c>
      <c r="P83" s="15">
        <v>2.33</v>
      </c>
      <c r="Q83" s="15">
        <v>2</v>
      </c>
      <c r="R83" s="15">
        <v>2.33</v>
      </c>
      <c r="S83" s="15">
        <v>2.33</v>
      </c>
      <c r="T83" s="15">
        <v>3</v>
      </c>
      <c r="U83" s="15">
        <v>0</v>
      </c>
      <c r="V83" s="15">
        <v>8</v>
      </c>
      <c r="W83" s="15">
        <v>0</v>
      </c>
      <c r="X83" s="15">
        <v>11</v>
      </c>
      <c r="Y83" s="15">
        <v>3</v>
      </c>
      <c r="Z83" s="15">
        <v>0</v>
      </c>
      <c r="AA83" s="15">
        <v>7.33</v>
      </c>
      <c r="AB83" s="15">
        <v>113.06</v>
      </c>
      <c r="AC83" s="15">
        <f t="shared" si="2"/>
        <v>113.04999999999998</v>
      </c>
    </row>
    <row r="84" spans="1:29" ht="20.25" customHeight="1" x14ac:dyDescent="0.2">
      <c r="A84" s="62">
        <v>83</v>
      </c>
      <c r="B84" s="62">
        <v>83</v>
      </c>
      <c r="C84" s="63" t="s">
        <v>12</v>
      </c>
      <c r="D84" s="38" t="s">
        <v>76</v>
      </c>
      <c r="E84" s="15">
        <v>9</v>
      </c>
      <c r="F84" s="15">
        <v>15</v>
      </c>
      <c r="G84" s="15">
        <v>0</v>
      </c>
      <c r="H84" s="15">
        <v>0</v>
      </c>
      <c r="I84" s="15">
        <v>0</v>
      </c>
      <c r="J84" s="15">
        <v>4.59</v>
      </c>
      <c r="K84" s="15">
        <v>0</v>
      </c>
      <c r="L84" s="15">
        <v>0</v>
      </c>
      <c r="M84" s="15">
        <v>0</v>
      </c>
      <c r="N84" s="15">
        <v>5</v>
      </c>
      <c r="O84" s="15">
        <v>25</v>
      </c>
      <c r="P84" s="15">
        <v>4.67</v>
      </c>
      <c r="Q84" s="15">
        <v>2</v>
      </c>
      <c r="R84" s="15">
        <v>4.67</v>
      </c>
      <c r="S84" s="15">
        <v>5</v>
      </c>
      <c r="T84" s="15">
        <v>3.33</v>
      </c>
      <c r="U84" s="15">
        <v>3.33</v>
      </c>
      <c r="V84" s="15">
        <v>8</v>
      </c>
      <c r="W84" s="15">
        <v>1.67</v>
      </c>
      <c r="X84" s="15">
        <v>15</v>
      </c>
      <c r="Y84" s="15">
        <v>3</v>
      </c>
      <c r="Z84" s="15">
        <v>0</v>
      </c>
      <c r="AA84" s="15">
        <v>2.33</v>
      </c>
      <c r="AB84" s="15">
        <v>111.59</v>
      </c>
      <c r="AC84" s="15">
        <f t="shared" si="2"/>
        <v>111.59</v>
      </c>
    </row>
    <row r="85" spans="1:29" ht="18" customHeight="1" x14ac:dyDescent="0.2">
      <c r="A85" s="62">
        <v>84</v>
      </c>
      <c r="B85" s="62">
        <v>84</v>
      </c>
      <c r="C85" s="63" t="s">
        <v>18</v>
      </c>
      <c r="D85" s="38" t="s">
        <v>150</v>
      </c>
      <c r="E85" s="15">
        <v>27</v>
      </c>
      <c r="F85" s="15">
        <v>13.4</v>
      </c>
      <c r="G85" s="15">
        <v>0</v>
      </c>
      <c r="H85" s="15">
        <v>0</v>
      </c>
      <c r="I85" s="15">
        <v>0</v>
      </c>
      <c r="J85" s="15">
        <v>2.76</v>
      </c>
      <c r="K85" s="15">
        <v>0</v>
      </c>
      <c r="L85" s="15">
        <v>0</v>
      </c>
      <c r="M85" s="15">
        <v>0</v>
      </c>
      <c r="N85" s="15">
        <v>0</v>
      </c>
      <c r="O85" s="15">
        <v>25</v>
      </c>
      <c r="P85" s="15">
        <v>1</v>
      </c>
      <c r="Q85" s="15">
        <v>4</v>
      </c>
      <c r="R85" s="15">
        <v>4.67</v>
      </c>
      <c r="S85" s="15">
        <v>4.33</v>
      </c>
      <c r="T85" s="15">
        <v>3</v>
      </c>
      <c r="U85" s="15">
        <v>0</v>
      </c>
      <c r="V85" s="15">
        <v>7.2</v>
      </c>
      <c r="W85" s="15">
        <v>0</v>
      </c>
      <c r="X85" s="15">
        <v>9.33</v>
      </c>
      <c r="Y85" s="15">
        <v>7.67</v>
      </c>
      <c r="Z85" s="15">
        <v>0</v>
      </c>
      <c r="AA85" s="15">
        <v>1.67</v>
      </c>
      <c r="AB85" s="15">
        <v>111.03</v>
      </c>
      <c r="AC85" s="15">
        <f t="shared" si="2"/>
        <v>111.03</v>
      </c>
    </row>
    <row r="86" spans="1:29" ht="21.75" customHeight="1" x14ac:dyDescent="0.2">
      <c r="A86" s="62">
        <v>85</v>
      </c>
      <c r="B86" s="62">
        <v>85</v>
      </c>
      <c r="C86" s="63" t="s">
        <v>23</v>
      </c>
      <c r="D86" s="38" t="s">
        <v>151</v>
      </c>
      <c r="E86" s="15">
        <v>24</v>
      </c>
      <c r="F86" s="15">
        <v>15</v>
      </c>
      <c r="G86" s="15">
        <v>0</v>
      </c>
      <c r="H86" s="15">
        <v>10</v>
      </c>
      <c r="I86" s="15">
        <v>0</v>
      </c>
      <c r="J86" s="15">
        <v>1.9</v>
      </c>
      <c r="K86" s="15">
        <v>0</v>
      </c>
      <c r="L86" s="15">
        <v>0</v>
      </c>
      <c r="M86" s="15">
        <v>0</v>
      </c>
      <c r="N86" s="15">
        <v>5</v>
      </c>
      <c r="O86" s="15">
        <v>25</v>
      </c>
      <c r="P86" s="15">
        <v>3.67</v>
      </c>
      <c r="Q86" s="15">
        <v>1</v>
      </c>
      <c r="R86" s="15">
        <v>4</v>
      </c>
      <c r="S86" s="15">
        <v>4</v>
      </c>
      <c r="T86" s="15">
        <v>5</v>
      </c>
      <c r="U86" s="15">
        <v>0</v>
      </c>
      <c r="V86" s="15">
        <v>6</v>
      </c>
      <c r="W86" s="15">
        <v>0.33</v>
      </c>
      <c r="X86" s="15">
        <v>0</v>
      </c>
      <c r="Y86" s="15">
        <v>3.67</v>
      </c>
      <c r="Z86" s="15">
        <v>0</v>
      </c>
      <c r="AA86" s="15">
        <v>2</v>
      </c>
      <c r="AB86" s="15">
        <v>110.56</v>
      </c>
      <c r="AC86" s="15">
        <f t="shared" si="2"/>
        <v>110.57000000000001</v>
      </c>
    </row>
    <row r="87" spans="1:29" ht="16.5" customHeight="1" x14ac:dyDescent="0.2">
      <c r="A87" s="62">
        <v>86</v>
      </c>
      <c r="B87" s="62">
        <v>86</v>
      </c>
      <c r="C87" s="63" t="s">
        <v>18</v>
      </c>
      <c r="D87" s="38" t="s">
        <v>152</v>
      </c>
      <c r="E87" s="15">
        <v>9</v>
      </c>
      <c r="F87" s="15">
        <v>11.8</v>
      </c>
      <c r="G87" s="15">
        <v>0</v>
      </c>
      <c r="H87" s="15">
        <v>0</v>
      </c>
      <c r="I87" s="15">
        <v>0</v>
      </c>
      <c r="J87" s="15">
        <v>2.76</v>
      </c>
      <c r="K87" s="15">
        <v>0</v>
      </c>
      <c r="L87" s="15">
        <v>0</v>
      </c>
      <c r="M87" s="15">
        <v>0</v>
      </c>
      <c r="N87" s="15">
        <v>0</v>
      </c>
      <c r="O87" s="15">
        <v>25</v>
      </c>
      <c r="P87" s="15">
        <v>1</v>
      </c>
      <c r="Q87" s="15">
        <v>4</v>
      </c>
      <c r="R87" s="15">
        <v>4.67</v>
      </c>
      <c r="S87" s="15">
        <v>4.33</v>
      </c>
      <c r="T87" s="15">
        <v>3</v>
      </c>
      <c r="U87" s="15">
        <v>0</v>
      </c>
      <c r="V87" s="15">
        <v>17.27</v>
      </c>
      <c r="W87" s="15">
        <v>0</v>
      </c>
      <c r="X87" s="15">
        <v>12</v>
      </c>
      <c r="Y87" s="15">
        <v>8.67</v>
      </c>
      <c r="Z87" s="15">
        <v>0</v>
      </c>
      <c r="AA87" s="15">
        <v>6</v>
      </c>
      <c r="AB87" s="15">
        <v>109.49</v>
      </c>
      <c r="AC87" s="15">
        <f t="shared" si="2"/>
        <v>109.5</v>
      </c>
    </row>
    <row r="88" spans="1:29" ht="16.5" customHeight="1" x14ac:dyDescent="0.2">
      <c r="A88" s="62">
        <v>87</v>
      </c>
      <c r="B88" s="62">
        <v>87</v>
      </c>
      <c r="C88" s="63" t="s">
        <v>11</v>
      </c>
      <c r="D88" s="38" t="s">
        <v>32</v>
      </c>
      <c r="E88" s="15">
        <v>27</v>
      </c>
      <c r="F88" s="15">
        <v>15</v>
      </c>
      <c r="G88" s="15">
        <v>0</v>
      </c>
      <c r="H88" s="15">
        <v>0</v>
      </c>
      <c r="I88" s="15">
        <v>0</v>
      </c>
      <c r="J88" s="15">
        <v>1.39</v>
      </c>
      <c r="K88" s="15">
        <v>0</v>
      </c>
      <c r="L88" s="15">
        <v>0</v>
      </c>
      <c r="M88" s="15">
        <v>0</v>
      </c>
      <c r="N88" s="15">
        <v>0</v>
      </c>
      <c r="O88" s="15">
        <v>30</v>
      </c>
      <c r="P88" s="15">
        <v>2</v>
      </c>
      <c r="Q88" s="15">
        <v>1.33</v>
      </c>
      <c r="R88" s="15">
        <v>2.67</v>
      </c>
      <c r="S88" s="15">
        <v>2</v>
      </c>
      <c r="T88" s="15">
        <v>2.33</v>
      </c>
      <c r="U88" s="15">
        <v>0</v>
      </c>
      <c r="V88" s="15">
        <v>0</v>
      </c>
      <c r="W88" s="15">
        <v>0.33</v>
      </c>
      <c r="X88" s="15">
        <v>12.67</v>
      </c>
      <c r="Y88" s="15">
        <v>2.33</v>
      </c>
      <c r="Z88" s="15">
        <v>0</v>
      </c>
      <c r="AA88" s="15">
        <v>9.67</v>
      </c>
      <c r="AB88" s="15">
        <v>108.72</v>
      </c>
      <c r="AC88" s="15">
        <f t="shared" si="2"/>
        <v>108.72</v>
      </c>
    </row>
    <row r="89" spans="1:29" ht="16.5" customHeight="1" x14ac:dyDescent="0.2">
      <c r="A89" s="62">
        <v>88</v>
      </c>
      <c r="B89" s="62">
        <v>88</v>
      </c>
      <c r="C89" s="63" t="s">
        <v>153</v>
      </c>
      <c r="D89" s="38" t="s">
        <v>154</v>
      </c>
      <c r="E89" s="15">
        <v>30</v>
      </c>
      <c r="F89" s="15">
        <v>12.82</v>
      </c>
      <c r="G89" s="15">
        <v>0</v>
      </c>
      <c r="H89" s="15">
        <v>10</v>
      </c>
      <c r="I89" s="15">
        <v>0</v>
      </c>
      <c r="J89" s="15">
        <v>1.1100000000000001</v>
      </c>
      <c r="K89" s="15">
        <v>0</v>
      </c>
      <c r="L89" s="15">
        <v>0</v>
      </c>
      <c r="M89" s="15">
        <v>0</v>
      </c>
      <c r="N89" s="15">
        <v>5</v>
      </c>
      <c r="O89" s="15">
        <v>25</v>
      </c>
      <c r="P89" s="15">
        <v>1</v>
      </c>
      <c r="Q89" s="15">
        <v>0.67</v>
      </c>
      <c r="R89" s="15">
        <v>1.67</v>
      </c>
      <c r="S89" s="15">
        <v>0.67</v>
      </c>
      <c r="T89" s="15">
        <v>2.33</v>
      </c>
      <c r="U89" s="15">
        <v>0</v>
      </c>
      <c r="V89" s="15">
        <v>0</v>
      </c>
      <c r="W89" s="15">
        <v>0</v>
      </c>
      <c r="X89" s="15">
        <v>17</v>
      </c>
      <c r="Y89" s="15">
        <v>0.67</v>
      </c>
      <c r="Z89" s="15">
        <v>0</v>
      </c>
      <c r="AA89" s="15">
        <v>0</v>
      </c>
      <c r="AB89" s="15">
        <v>107.93</v>
      </c>
      <c r="AC89" s="15">
        <f t="shared" si="2"/>
        <v>107.94000000000001</v>
      </c>
    </row>
    <row r="90" spans="1:29" ht="24" x14ac:dyDescent="0.2">
      <c r="A90" s="62">
        <v>89</v>
      </c>
      <c r="B90" s="62">
        <v>89</v>
      </c>
      <c r="C90" s="63" t="s">
        <v>26</v>
      </c>
      <c r="D90" s="38" t="s">
        <v>155</v>
      </c>
      <c r="E90" s="15">
        <v>9</v>
      </c>
      <c r="F90" s="15">
        <v>7</v>
      </c>
      <c r="G90" s="15">
        <v>0</v>
      </c>
      <c r="H90" s="15">
        <v>0</v>
      </c>
      <c r="I90" s="15">
        <v>0</v>
      </c>
      <c r="J90" s="15">
        <v>2.2000000000000002</v>
      </c>
      <c r="K90" s="15">
        <v>0</v>
      </c>
      <c r="L90" s="15">
        <v>0</v>
      </c>
      <c r="M90" s="15">
        <v>0</v>
      </c>
      <c r="N90" s="15">
        <v>3</v>
      </c>
      <c r="O90" s="15">
        <v>25</v>
      </c>
      <c r="P90" s="15">
        <v>2</v>
      </c>
      <c r="Q90" s="15">
        <v>1</v>
      </c>
      <c r="R90" s="15">
        <v>3</v>
      </c>
      <c r="S90" s="15">
        <v>2</v>
      </c>
      <c r="T90" s="15">
        <v>3</v>
      </c>
      <c r="U90" s="15">
        <v>0</v>
      </c>
      <c r="V90" s="15">
        <v>26.24</v>
      </c>
      <c r="W90" s="15">
        <v>3.33</v>
      </c>
      <c r="X90" s="15">
        <v>14</v>
      </c>
      <c r="Y90" s="15">
        <v>2</v>
      </c>
      <c r="Z90" s="15">
        <v>0</v>
      </c>
      <c r="AA90" s="15">
        <v>5</v>
      </c>
      <c r="AB90" s="15">
        <v>107.77</v>
      </c>
      <c r="AC90" s="15">
        <f t="shared" si="2"/>
        <v>107.77</v>
      </c>
    </row>
    <row r="91" spans="1:29" ht="24" x14ac:dyDescent="0.2">
      <c r="A91" s="62">
        <v>90</v>
      </c>
      <c r="B91" s="62">
        <v>90</v>
      </c>
      <c r="C91" s="63" t="s">
        <v>26</v>
      </c>
      <c r="D91" s="38" t="s">
        <v>156</v>
      </c>
      <c r="E91" s="15">
        <v>6</v>
      </c>
      <c r="F91" s="15">
        <v>11.87</v>
      </c>
      <c r="G91" s="15">
        <v>0</v>
      </c>
      <c r="H91" s="15">
        <v>10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25</v>
      </c>
      <c r="P91" s="15">
        <v>2</v>
      </c>
      <c r="Q91" s="15">
        <v>1</v>
      </c>
      <c r="R91" s="15">
        <v>3</v>
      </c>
      <c r="S91" s="15">
        <v>2</v>
      </c>
      <c r="T91" s="15">
        <v>3</v>
      </c>
      <c r="U91" s="15">
        <v>0</v>
      </c>
      <c r="V91" s="15">
        <v>19.329999999999998</v>
      </c>
      <c r="W91" s="15">
        <v>1.67</v>
      </c>
      <c r="X91" s="15">
        <v>14</v>
      </c>
      <c r="Y91" s="15">
        <v>2</v>
      </c>
      <c r="Z91" s="15">
        <v>0</v>
      </c>
      <c r="AA91" s="15">
        <v>4</v>
      </c>
      <c r="AB91" s="15">
        <v>107.08</v>
      </c>
      <c r="AC91" s="15">
        <f t="shared" si="2"/>
        <v>107.07</v>
      </c>
    </row>
    <row r="92" spans="1:29" ht="24" x14ac:dyDescent="0.2">
      <c r="A92" s="62">
        <v>91</v>
      </c>
      <c r="B92" s="62">
        <v>91</v>
      </c>
      <c r="C92" s="63" t="s">
        <v>12</v>
      </c>
      <c r="D92" s="38" t="s">
        <v>157</v>
      </c>
      <c r="E92" s="15">
        <v>12</v>
      </c>
      <c r="F92" s="15">
        <v>15</v>
      </c>
      <c r="G92" s="15">
        <v>0</v>
      </c>
      <c r="H92" s="15">
        <v>0</v>
      </c>
      <c r="I92" s="15">
        <v>0</v>
      </c>
      <c r="J92" s="15">
        <v>4.59</v>
      </c>
      <c r="K92" s="15">
        <v>0</v>
      </c>
      <c r="L92" s="15">
        <v>0</v>
      </c>
      <c r="M92" s="15">
        <v>0</v>
      </c>
      <c r="N92" s="15">
        <v>10</v>
      </c>
      <c r="O92" s="15">
        <v>25</v>
      </c>
      <c r="P92" s="15">
        <v>4.67</v>
      </c>
      <c r="Q92" s="15">
        <v>2</v>
      </c>
      <c r="R92" s="15">
        <v>4.67</v>
      </c>
      <c r="S92" s="15">
        <v>5</v>
      </c>
      <c r="T92" s="15">
        <v>3.33</v>
      </c>
      <c r="U92" s="15">
        <v>0</v>
      </c>
      <c r="V92" s="15">
        <v>3</v>
      </c>
      <c r="W92" s="15">
        <v>0.33</v>
      </c>
      <c r="X92" s="15">
        <v>15</v>
      </c>
      <c r="Y92" s="15">
        <v>1.33</v>
      </c>
      <c r="Z92" s="15">
        <v>0</v>
      </c>
      <c r="AA92" s="15">
        <v>1</v>
      </c>
      <c r="AB92" s="15">
        <v>106.93</v>
      </c>
      <c r="AC92" s="15">
        <f t="shared" si="2"/>
        <v>106.92</v>
      </c>
    </row>
    <row r="93" spans="1:29" ht="24" x14ac:dyDescent="0.2">
      <c r="A93" s="62">
        <v>92</v>
      </c>
      <c r="B93" s="62">
        <v>92</v>
      </c>
      <c r="C93" s="63" t="s">
        <v>26</v>
      </c>
      <c r="D93" s="38" t="s">
        <v>158</v>
      </c>
      <c r="E93" s="15">
        <v>15</v>
      </c>
      <c r="F93" s="15">
        <v>15</v>
      </c>
      <c r="G93" s="15">
        <v>0</v>
      </c>
      <c r="H93" s="15">
        <v>0</v>
      </c>
      <c r="I93" s="15">
        <v>2</v>
      </c>
      <c r="J93" s="15">
        <v>2.2000000000000002</v>
      </c>
      <c r="K93" s="15">
        <v>0</v>
      </c>
      <c r="L93" s="15">
        <v>0</v>
      </c>
      <c r="M93" s="15">
        <v>0</v>
      </c>
      <c r="N93" s="15">
        <v>0</v>
      </c>
      <c r="O93" s="15">
        <v>25</v>
      </c>
      <c r="P93" s="15">
        <v>2</v>
      </c>
      <c r="Q93" s="15">
        <v>1</v>
      </c>
      <c r="R93" s="15">
        <v>3</v>
      </c>
      <c r="S93" s="15">
        <v>2</v>
      </c>
      <c r="T93" s="15">
        <v>3</v>
      </c>
      <c r="U93" s="15">
        <v>0</v>
      </c>
      <c r="V93" s="15">
        <v>10</v>
      </c>
      <c r="W93" s="15">
        <v>0.33</v>
      </c>
      <c r="X93" s="15">
        <v>14.33</v>
      </c>
      <c r="Y93" s="15">
        <v>2</v>
      </c>
      <c r="Z93" s="15">
        <v>0</v>
      </c>
      <c r="AA93" s="15">
        <v>10</v>
      </c>
      <c r="AB93" s="15">
        <v>106.87</v>
      </c>
      <c r="AC93" s="15">
        <f t="shared" si="2"/>
        <v>106.86</v>
      </c>
    </row>
    <row r="94" spans="1:29" ht="24" x14ac:dyDescent="0.2">
      <c r="A94" s="62">
        <v>93</v>
      </c>
      <c r="B94" s="62">
        <v>93</v>
      </c>
      <c r="C94" s="63" t="s">
        <v>33</v>
      </c>
      <c r="D94" s="38" t="s">
        <v>34</v>
      </c>
      <c r="E94" s="15">
        <v>27</v>
      </c>
      <c r="F94" s="15">
        <v>10.65</v>
      </c>
      <c r="G94" s="15">
        <v>0</v>
      </c>
      <c r="H94" s="15">
        <v>0</v>
      </c>
      <c r="I94" s="15">
        <v>0</v>
      </c>
      <c r="J94" s="15">
        <v>1.77</v>
      </c>
      <c r="K94" s="15">
        <v>0</v>
      </c>
      <c r="L94" s="15">
        <v>0</v>
      </c>
      <c r="M94" s="15">
        <v>0</v>
      </c>
      <c r="N94" s="15">
        <v>5</v>
      </c>
      <c r="O94" s="15">
        <v>25</v>
      </c>
      <c r="P94" s="15">
        <v>2.33</v>
      </c>
      <c r="Q94" s="15">
        <v>2</v>
      </c>
      <c r="R94" s="15">
        <v>2.67</v>
      </c>
      <c r="S94" s="15">
        <v>1.67</v>
      </c>
      <c r="T94" s="15">
        <v>2</v>
      </c>
      <c r="U94" s="15">
        <v>5</v>
      </c>
      <c r="V94" s="15">
        <v>5</v>
      </c>
      <c r="W94" s="15">
        <v>0</v>
      </c>
      <c r="X94" s="15">
        <v>15.33</v>
      </c>
      <c r="Y94" s="15">
        <v>0.67</v>
      </c>
      <c r="Z94" s="15">
        <v>0</v>
      </c>
      <c r="AA94" s="15">
        <v>0</v>
      </c>
      <c r="AB94" s="15">
        <v>106.09</v>
      </c>
      <c r="AC94" s="15">
        <f t="shared" si="2"/>
        <v>106.09</v>
      </c>
    </row>
    <row r="95" spans="1:29" ht="24" x14ac:dyDescent="0.2">
      <c r="A95" s="62">
        <v>94</v>
      </c>
      <c r="B95" s="62">
        <v>94</v>
      </c>
      <c r="C95" s="63" t="s">
        <v>15</v>
      </c>
      <c r="D95" s="38" t="s">
        <v>39</v>
      </c>
      <c r="E95" s="15">
        <v>24</v>
      </c>
      <c r="F95" s="15">
        <v>3</v>
      </c>
      <c r="G95" s="15">
        <v>0</v>
      </c>
      <c r="H95" s="15">
        <v>0</v>
      </c>
      <c r="I95" s="15">
        <v>0</v>
      </c>
      <c r="J95" s="15">
        <v>2.4900000000000002</v>
      </c>
      <c r="K95" s="15">
        <v>0</v>
      </c>
      <c r="L95" s="15">
        <v>0</v>
      </c>
      <c r="M95" s="15">
        <v>0</v>
      </c>
      <c r="N95" s="15">
        <v>0</v>
      </c>
      <c r="O95" s="15">
        <v>30</v>
      </c>
      <c r="P95" s="15">
        <v>4</v>
      </c>
      <c r="Q95" s="15">
        <v>2.33</v>
      </c>
      <c r="R95" s="15">
        <v>2.67</v>
      </c>
      <c r="S95" s="15">
        <v>2.33</v>
      </c>
      <c r="T95" s="15">
        <v>1.67</v>
      </c>
      <c r="U95" s="15">
        <v>0</v>
      </c>
      <c r="V95" s="15">
        <v>5.68</v>
      </c>
      <c r="W95" s="15">
        <v>3</v>
      </c>
      <c r="X95" s="15">
        <v>14.67</v>
      </c>
      <c r="Y95" s="15">
        <v>4</v>
      </c>
      <c r="Z95" s="15">
        <v>0</v>
      </c>
      <c r="AA95" s="15">
        <v>6</v>
      </c>
      <c r="AB95" s="15">
        <v>105.84</v>
      </c>
      <c r="AC95" s="15">
        <f t="shared" si="2"/>
        <v>105.84000000000002</v>
      </c>
    </row>
    <row r="96" spans="1:29" ht="24" x14ac:dyDescent="0.2">
      <c r="A96" s="62">
        <v>95</v>
      </c>
      <c r="B96" s="62">
        <v>95</v>
      </c>
      <c r="C96" s="63" t="s">
        <v>18</v>
      </c>
      <c r="D96" s="38" t="s">
        <v>77</v>
      </c>
      <c r="E96" s="15">
        <v>21</v>
      </c>
      <c r="F96" s="15">
        <v>6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25</v>
      </c>
      <c r="P96" s="15">
        <v>1</v>
      </c>
      <c r="Q96" s="15">
        <v>4</v>
      </c>
      <c r="R96" s="15">
        <v>4.67</v>
      </c>
      <c r="S96" s="15">
        <v>4.33</v>
      </c>
      <c r="T96" s="15">
        <v>3</v>
      </c>
      <c r="U96" s="15">
        <v>0</v>
      </c>
      <c r="V96" s="15">
        <v>5.95</v>
      </c>
      <c r="W96" s="15">
        <v>0</v>
      </c>
      <c r="X96" s="15">
        <v>12</v>
      </c>
      <c r="Y96" s="15">
        <v>8.67</v>
      </c>
      <c r="Z96" s="15">
        <v>0</v>
      </c>
      <c r="AA96" s="15">
        <v>6.67</v>
      </c>
      <c r="AB96" s="15">
        <v>105.04</v>
      </c>
      <c r="AC96" s="15">
        <f t="shared" si="2"/>
        <v>105.05</v>
      </c>
    </row>
    <row r="97" spans="1:29" ht="24" x14ac:dyDescent="0.2">
      <c r="A97" s="62">
        <v>96</v>
      </c>
      <c r="B97" s="62">
        <v>96</v>
      </c>
      <c r="C97" s="63" t="s">
        <v>15</v>
      </c>
      <c r="D97" s="38" t="s">
        <v>36</v>
      </c>
      <c r="E97" s="15">
        <v>21</v>
      </c>
      <c r="F97" s="15">
        <v>1.2</v>
      </c>
      <c r="G97" s="15">
        <v>0</v>
      </c>
      <c r="H97" s="15">
        <v>0</v>
      </c>
      <c r="I97" s="15">
        <v>0</v>
      </c>
      <c r="J97" s="15">
        <v>2.4900000000000002</v>
      </c>
      <c r="K97" s="15">
        <v>0</v>
      </c>
      <c r="L97" s="15">
        <v>0</v>
      </c>
      <c r="M97" s="15">
        <v>0</v>
      </c>
      <c r="N97" s="15">
        <v>5</v>
      </c>
      <c r="O97" s="15">
        <v>30</v>
      </c>
      <c r="P97" s="15">
        <v>4</v>
      </c>
      <c r="Q97" s="15">
        <v>2.33</v>
      </c>
      <c r="R97" s="15">
        <v>3</v>
      </c>
      <c r="S97" s="15">
        <v>2.33</v>
      </c>
      <c r="T97" s="15">
        <v>1.67</v>
      </c>
      <c r="U97" s="15">
        <v>0</v>
      </c>
      <c r="V97" s="15">
        <v>2</v>
      </c>
      <c r="W97" s="15">
        <v>0</v>
      </c>
      <c r="X97" s="15">
        <v>14.67</v>
      </c>
      <c r="Y97" s="15">
        <v>5</v>
      </c>
      <c r="Z97" s="15">
        <v>0</v>
      </c>
      <c r="AA97" s="15">
        <v>6</v>
      </c>
      <c r="AB97" s="15">
        <v>100.69</v>
      </c>
      <c r="AC97" s="15">
        <f t="shared" si="2"/>
        <v>100.69</v>
      </c>
    </row>
    <row r="98" spans="1:29" ht="24" x14ac:dyDescent="0.2">
      <c r="A98" s="62">
        <v>97</v>
      </c>
      <c r="B98" s="62">
        <v>97</v>
      </c>
      <c r="C98" s="63" t="s">
        <v>33</v>
      </c>
      <c r="D98" s="38" t="s">
        <v>112</v>
      </c>
      <c r="E98" s="15">
        <v>18</v>
      </c>
      <c r="F98" s="15">
        <v>9.85</v>
      </c>
      <c r="G98" s="15">
        <v>0</v>
      </c>
      <c r="H98" s="15">
        <v>0</v>
      </c>
      <c r="I98" s="15">
        <v>0</v>
      </c>
      <c r="J98" s="15">
        <v>2.13</v>
      </c>
      <c r="K98" s="15">
        <v>0</v>
      </c>
      <c r="L98" s="15">
        <v>0</v>
      </c>
      <c r="M98" s="15">
        <v>0</v>
      </c>
      <c r="N98" s="15">
        <v>0</v>
      </c>
      <c r="O98" s="15">
        <v>30</v>
      </c>
      <c r="P98" s="15">
        <v>4</v>
      </c>
      <c r="Q98" s="15">
        <v>4</v>
      </c>
      <c r="R98" s="15">
        <v>3</v>
      </c>
      <c r="S98" s="15">
        <v>2</v>
      </c>
      <c r="T98" s="15">
        <v>2</v>
      </c>
      <c r="U98" s="15">
        <v>0</v>
      </c>
      <c r="V98" s="15">
        <v>6</v>
      </c>
      <c r="W98" s="15">
        <v>5</v>
      </c>
      <c r="X98" s="15">
        <v>5</v>
      </c>
      <c r="Y98" s="15">
        <v>5</v>
      </c>
      <c r="Z98" s="15">
        <v>0</v>
      </c>
      <c r="AA98" s="15">
        <v>2.33</v>
      </c>
      <c r="AB98" s="15">
        <v>98.32</v>
      </c>
      <c r="AC98" s="15">
        <f t="shared" ref="AC98:AC104" si="3">SUM(D98:AA98)</f>
        <v>98.31</v>
      </c>
    </row>
    <row r="99" spans="1:29" x14ac:dyDescent="0.2">
      <c r="A99" s="62">
        <v>98</v>
      </c>
      <c r="B99" s="62">
        <v>98</v>
      </c>
      <c r="C99" s="63" t="s">
        <v>26</v>
      </c>
      <c r="D99" s="38" t="s">
        <v>159</v>
      </c>
      <c r="E99" s="15">
        <v>12</v>
      </c>
      <c r="F99" s="15">
        <v>15</v>
      </c>
      <c r="G99" s="15">
        <v>0</v>
      </c>
      <c r="H99" s="15">
        <v>10</v>
      </c>
      <c r="I99" s="15">
        <v>0</v>
      </c>
      <c r="J99" s="15">
        <v>2.2000000000000002</v>
      </c>
      <c r="K99" s="15">
        <v>0</v>
      </c>
      <c r="L99" s="15">
        <v>0</v>
      </c>
      <c r="M99" s="15">
        <v>0</v>
      </c>
      <c r="N99" s="15">
        <v>10</v>
      </c>
      <c r="O99" s="15">
        <v>25</v>
      </c>
      <c r="P99" s="15">
        <v>2</v>
      </c>
      <c r="Q99" s="15">
        <v>1</v>
      </c>
      <c r="R99" s="15">
        <v>3</v>
      </c>
      <c r="S99" s="15">
        <v>2</v>
      </c>
      <c r="T99" s="15">
        <v>3</v>
      </c>
      <c r="U99" s="15">
        <v>0</v>
      </c>
      <c r="V99" s="15">
        <v>5</v>
      </c>
      <c r="W99" s="15">
        <v>0</v>
      </c>
      <c r="X99" s="15">
        <v>6</v>
      </c>
      <c r="Y99" s="15">
        <v>2</v>
      </c>
      <c r="Z99" s="15">
        <v>0</v>
      </c>
      <c r="AA99" s="15">
        <v>0</v>
      </c>
      <c r="AB99" s="15">
        <v>98.2</v>
      </c>
      <c r="AC99" s="15">
        <f t="shared" si="3"/>
        <v>98.2</v>
      </c>
    </row>
    <row r="100" spans="1:29" ht="27" customHeight="1" x14ac:dyDescent="0.2">
      <c r="A100" s="62">
        <v>99</v>
      </c>
      <c r="B100" s="62">
        <v>99</v>
      </c>
      <c r="C100" s="63" t="s">
        <v>17</v>
      </c>
      <c r="D100" s="38" t="s">
        <v>160</v>
      </c>
      <c r="E100" s="15">
        <v>18</v>
      </c>
      <c r="F100" s="15">
        <v>4.72</v>
      </c>
      <c r="G100" s="15">
        <v>0</v>
      </c>
      <c r="H100" s="15">
        <v>0</v>
      </c>
      <c r="I100" s="15">
        <v>0</v>
      </c>
      <c r="J100" s="15">
        <v>2.58</v>
      </c>
      <c r="K100" s="15">
        <v>0</v>
      </c>
      <c r="L100" s="15">
        <v>0</v>
      </c>
      <c r="M100" s="15">
        <v>0</v>
      </c>
      <c r="N100" s="15">
        <v>10</v>
      </c>
      <c r="O100" s="15">
        <v>25</v>
      </c>
      <c r="P100" s="15">
        <v>4.33</v>
      </c>
      <c r="Q100" s="15">
        <v>2</v>
      </c>
      <c r="R100" s="15">
        <v>3.33</v>
      </c>
      <c r="S100" s="15">
        <v>1</v>
      </c>
      <c r="T100" s="15">
        <v>3</v>
      </c>
      <c r="U100" s="15">
        <v>1.67</v>
      </c>
      <c r="V100" s="15">
        <v>4</v>
      </c>
      <c r="W100" s="15">
        <v>0.33</v>
      </c>
      <c r="X100" s="15">
        <v>12</v>
      </c>
      <c r="Y100" s="15">
        <v>0</v>
      </c>
      <c r="Z100" s="15">
        <v>0</v>
      </c>
      <c r="AA100" s="15">
        <v>3.67</v>
      </c>
      <c r="AB100" s="15">
        <v>95.64</v>
      </c>
      <c r="AC100" s="15">
        <f t="shared" si="3"/>
        <v>95.63</v>
      </c>
    </row>
    <row r="101" spans="1:29" x14ac:dyDescent="0.2">
      <c r="A101" s="62">
        <v>100</v>
      </c>
      <c r="B101" s="62">
        <v>100</v>
      </c>
      <c r="C101" s="63" t="s">
        <v>53</v>
      </c>
      <c r="D101" s="38" t="s">
        <v>60</v>
      </c>
      <c r="E101" s="15">
        <v>24</v>
      </c>
      <c r="F101" s="15">
        <v>15</v>
      </c>
      <c r="G101" s="15">
        <v>0</v>
      </c>
      <c r="H101" s="15">
        <v>0</v>
      </c>
      <c r="I101" s="15">
        <v>0</v>
      </c>
      <c r="J101" s="15">
        <v>1.39</v>
      </c>
      <c r="K101" s="15">
        <v>0</v>
      </c>
      <c r="L101" s="15">
        <v>0</v>
      </c>
      <c r="M101" s="15">
        <v>0</v>
      </c>
      <c r="N101" s="15">
        <v>0</v>
      </c>
      <c r="O101" s="15">
        <v>15</v>
      </c>
      <c r="P101" s="15">
        <v>1</v>
      </c>
      <c r="Q101" s="15">
        <v>1</v>
      </c>
      <c r="R101" s="15">
        <v>1</v>
      </c>
      <c r="S101" s="15">
        <v>2.67</v>
      </c>
      <c r="T101" s="15">
        <v>2.33</v>
      </c>
      <c r="U101" s="15">
        <v>0</v>
      </c>
      <c r="V101" s="15">
        <v>10</v>
      </c>
      <c r="W101" s="15">
        <v>0</v>
      </c>
      <c r="X101" s="15">
        <v>1</v>
      </c>
      <c r="Y101" s="15">
        <v>5</v>
      </c>
      <c r="Z101" s="15">
        <v>0</v>
      </c>
      <c r="AA101" s="15">
        <v>3.33</v>
      </c>
      <c r="AB101" s="15">
        <v>82.73</v>
      </c>
      <c r="AC101" s="15">
        <f t="shared" si="3"/>
        <v>82.72</v>
      </c>
    </row>
    <row r="102" spans="1:29" ht="36" x14ac:dyDescent="0.2">
      <c r="A102" s="62">
        <v>101</v>
      </c>
      <c r="B102" s="62">
        <v>101</v>
      </c>
      <c r="C102" s="63" t="s">
        <v>17</v>
      </c>
      <c r="D102" s="38" t="s">
        <v>161</v>
      </c>
      <c r="E102" s="15">
        <v>3</v>
      </c>
      <c r="F102" s="15">
        <v>0</v>
      </c>
      <c r="G102" s="15">
        <v>0</v>
      </c>
      <c r="H102" s="15">
        <v>10</v>
      </c>
      <c r="I102" s="15">
        <v>0</v>
      </c>
      <c r="J102" s="15">
        <v>2.58</v>
      </c>
      <c r="K102" s="15">
        <v>0</v>
      </c>
      <c r="L102" s="15">
        <v>0</v>
      </c>
      <c r="M102" s="15">
        <v>0</v>
      </c>
      <c r="N102" s="15">
        <v>10</v>
      </c>
      <c r="O102" s="15">
        <v>25</v>
      </c>
      <c r="P102" s="15">
        <v>4.33</v>
      </c>
      <c r="Q102" s="15">
        <v>2</v>
      </c>
      <c r="R102" s="15">
        <v>3.33</v>
      </c>
      <c r="S102" s="15">
        <v>1</v>
      </c>
      <c r="T102" s="15">
        <v>3</v>
      </c>
      <c r="U102" s="15">
        <v>0</v>
      </c>
      <c r="V102" s="15">
        <v>1</v>
      </c>
      <c r="W102" s="15">
        <v>0</v>
      </c>
      <c r="X102" s="15">
        <v>14.33</v>
      </c>
      <c r="Y102" s="15">
        <v>0.67</v>
      </c>
      <c r="Z102" s="15">
        <v>0</v>
      </c>
      <c r="AA102" s="15">
        <v>0</v>
      </c>
      <c r="AB102" s="15">
        <v>80.25</v>
      </c>
      <c r="AC102" s="15">
        <f t="shared" si="3"/>
        <v>80.239999999999995</v>
      </c>
    </row>
    <row r="103" spans="1:29" ht="24" x14ac:dyDescent="0.2">
      <c r="A103" s="62">
        <v>102</v>
      </c>
      <c r="B103" s="62">
        <v>102</v>
      </c>
      <c r="C103" s="63" t="s">
        <v>162</v>
      </c>
      <c r="D103" s="38" t="s">
        <v>163</v>
      </c>
      <c r="E103" s="15">
        <v>30</v>
      </c>
      <c r="F103" s="15">
        <v>15</v>
      </c>
      <c r="G103" s="15">
        <v>0</v>
      </c>
      <c r="H103" s="15">
        <v>10</v>
      </c>
      <c r="I103" s="15">
        <v>0</v>
      </c>
      <c r="J103" s="15">
        <v>0.87</v>
      </c>
      <c r="K103" s="15">
        <v>0</v>
      </c>
      <c r="L103" s="15">
        <v>0</v>
      </c>
      <c r="M103" s="15">
        <v>0</v>
      </c>
      <c r="N103" s="15">
        <v>5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12</v>
      </c>
      <c r="Y103" s="15">
        <v>3</v>
      </c>
      <c r="Z103" s="15">
        <v>0</v>
      </c>
      <c r="AA103" s="15">
        <v>4.33</v>
      </c>
      <c r="AB103" s="15">
        <v>80.209999999999994</v>
      </c>
      <c r="AC103" s="15">
        <f t="shared" si="3"/>
        <v>80.2</v>
      </c>
    </row>
    <row r="104" spans="1:29" ht="24" x14ac:dyDescent="0.2">
      <c r="A104" s="62">
        <v>103</v>
      </c>
      <c r="B104" s="62">
        <v>103</v>
      </c>
      <c r="C104" s="63" t="s">
        <v>61</v>
      </c>
      <c r="D104" s="38" t="s">
        <v>164</v>
      </c>
      <c r="E104" s="15">
        <v>27</v>
      </c>
      <c r="F104" s="15">
        <v>15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0</v>
      </c>
      <c r="O104" s="15">
        <v>25</v>
      </c>
      <c r="P104" s="15">
        <v>2.33</v>
      </c>
      <c r="Q104" s="15">
        <v>1.33</v>
      </c>
      <c r="R104" s="15">
        <v>3.33</v>
      </c>
      <c r="S104" s="15">
        <v>1.67</v>
      </c>
      <c r="T104" s="15">
        <v>1</v>
      </c>
      <c r="U104" s="15">
        <v>0</v>
      </c>
      <c r="V104" s="15">
        <v>0</v>
      </c>
      <c r="W104" s="15">
        <v>0</v>
      </c>
      <c r="X104" s="15">
        <v>0.33</v>
      </c>
      <c r="Y104" s="15">
        <v>0</v>
      </c>
      <c r="Z104" s="15">
        <v>0</v>
      </c>
      <c r="AA104" s="15">
        <v>0</v>
      </c>
      <c r="AB104" s="15">
        <v>79.349999999999994</v>
      </c>
      <c r="AC104" s="15">
        <f t="shared" si="3"/>
        <v>79.339999999999989</v>
      </c>
    </row>
  </sheetData>
  <autoFilter ref="A1:AC1" xr:uid="{E9199714-CB05-4D26-A9DA-156A7F970D1C}">
    <sortState xmlns:xlrd2="http://schemas.microsoft.com/office/spreadsheetml/2017/richdata2" ref="A2:AC104">
      <sortCondition ref="B1"/>
    </sortState>
  </autoFilter>
  <conditionalFormatting sqref="V2:V104">
    <cfRule type="cellIs" dxfId="7" priority="1" operator="greaterThan">
      <formula>49.99</formula>
    </cfRule>
  </conditionalFormatting>
  <pageMargins left="0.5" right="0.5" top="0.6" bottom="0.6" header="0.5" footer="0.35"/>
  <pageSetup paperSize="3" scale="96" fitToHeight="0" orientation="landscape" r:id="rId1"/>
  <headerFooter>
    <oddHeader>&amp;LAppendix A – Scoring Scenarios &amp;CQuestion 4a. Code deficiency / Protection of structure / Life safety</oddHeader>
    <oddFooter>&amp;L&amp;"Arial,Bold"&amp;8Date: 3/27/2026&amp;C&amp;"Arial,Bold"&amp;8Major Maintenance Grant Fund&amp;R&amp;"Arial,Bold"&amp;8Page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85691-EE16-4D96-938D-75DDBD20645B}">
  <sheetPr>
    <pageSetUpPr fitToPage="1"/>
  </sheetPr>
  <dimension ref="A1:AC104"/>
  <sheetViews>
    <sheetView zoomScaleNormal="100" zoomScaleSheetLayoutView="130" workbookViewId="0">
      <selection activeCell="E1" sqref="E1:AA1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7" t="s">
        <v>169</v>
      </c>
      <c r="B1" s="36">
        <v>6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204</v>
      </c>
    </row>
    <row r="2" spans="1:29" ht="36" x14ac:dyDescent="0.2">
      <c r="A2" s="62">
        <v>1</v>
      </c>
      <c r="B2" s="62">
        <v>1</v>
      </c>
      <c r="C2" s="38" t="s">
        <v>115</v>
      </c>
      <c r="D2" s="38" t="s">
        <v>116</v>
      </c>
      <c r="E2" s="15">
        <v>30</v>
      </c>
      <c r="F2" s="15">
        <v>15</v>
      </c>
      <c r="G2" s="15">
        <v>0</v>
      </c>
      <c r="H2" s="69">
        <v>20</v>
      </c>
      <c r="I2" s="15">
        <v>0</v>
      </c>
      <c r="J2" s="15">
        <v>1.74</v>
      </c>
      <c r="K2" s="15">
        <v>0</v>
      </c>
      <c r="L2" s="15">
        <v>0</v>
      </c>
      <c r="M2" s="15">
        <v>0</v>
      </c>
      <c r="N2" s="15">
        <v>10</v>
      </c>
      <c r="O2" s="15">
        <v>30</v>
      </c>
      <c r="P2" s="15">
        <v>3.67</v>
      </c>
      <c r="Q2" s="15">
        <v>3.33</v>
      </c>
      <c r="R2" s="15">
        <v>3.67</v>
      </c>
      <c r="S2" s="15">
        <v>2.33</v>
      </c>
      <c r="T2" s="15">
        <v>3</v>
      </c>
      <c r="U2" s="15">
        <v>45</v>
      </c>
      <c r="V2" s="15">
        <v>49</v>
      </c>
      <c r="W2" s="15">
        <v>4.33</v>
      </c>
      <c r="X2" s="15">
        <v>30</v>
      </c>
      <c r="Y2" s="15">
        <v>4</v>
      </c>
      <c r="Z2" s="15">
        <v>0</v>
      </c>
      <c r="AA2" s="15">
        <v>10</v>
      </c>
      <c r="AB2" s="15">
        <v>270.08</v>
      </c>
      <c r="AC2" s="15">
        <f t="shared" ref="AC2:AC33" si="0">SUM(D2:AA2)</f>
        <v>265.07000000000005</v>
      </c>
    </row>
    <row r="3" spans="1:29" ht="24" x14ac:dyDescent="0.2">
      <c r="A3" s="62">
        <v>2</v>
      </c>
      <c r="B3" s="62">
        <v>2</v>
      </c>
      <c r="C3" s="38" t="s">
        <v>117</v>
      </c>
      <c r="D3" s="38" t="s">
        <v>118</v>
      </c>
      <c r="E3" s="15">
        <v>30</v>
      </c>
      <c r="F3" s="15">
        <v>15</v>
      </c>
      <c r="G3" s="15">
        <v>0</v>
      </c>
      <c r="H3" s="69">
        <v>20</v>
      </c>
      <c r="I3" s="15">
        <v>0</v>
      </c>
      <c r="J3" s="15">
        <v>3.68</v>
      </c>
      <c r="K3" s="15">
        <v>0</v>
      </c>
      <c r="L3" s="15">
        <v>0</v>
      </c>
      <c r="M3" s="15">
        <v>0</v>
      </c>
      <c r="N3" s="15">
        <v>10</v>
      </c>
      <c r="O3" s="15">
        <v>25</v>
      </c>
      <c r="P3" s="15">
        <v>2</v>
      </c>
      <c r="Q3" s="15">
        <v>1.67</v>
      </c>
      <c r="R3" s="15">
        <v>3</v>
      </c>
      <c r="S3" s="15">
        <v>2</v>
      </c>
      <c r="T3" s="15">
        <v>3</v>
      </c>
      <c r="U3" s="15">
        <v>8.33</v>
      </c>
      <c r="V3" s="15">
        <v>50</v>
      </c>
      <c r="W3" s="15">
        <v>1.33</v>
      </c>
      <c r="X3" s="15">
        <v>23</v>
      </c>
      <c r="Y3" s="15">
        <v>8.33</v>
      </c>
      <c r="Z3" s="15">
        <v>0</v>
      </c>
      <c r="AA3" s="15">
        <v>10</v>
      </c>
      <c r="AB3" s="15">
        <v>221.35</v>
      </c>
      <c r="AC3" s="15">
        <f t="shared" si="0"/>
        <v>216.34000000000003</v>
      </c>
    </row>
    <row r="4" spans="1:29" ht="24" x14ac:dyDescent="0.2">
      <c r="A4" s="62">
        <v>3</v>
      </c>
      <c r="B4" s="62">
        <v>3</v>
      </c>
      <c r="C4" s="38" t="s">
        <v>19</v>
      </c>
      <c r="D4" s="38" t="s">
        <v>165</v>
      </c>
      <c r="E4" s="15">
        <v>30</v>
      </c>
      <c r="F4" s="15">
        <v>15</v>
      </c>
      <c r="G4" s="15">
        <v>0</v>
      </c>
      <c r="H4" s="69">
        <v>20</v>
      </c>
      <c r="I4" s="15">
        <v>0</v>
      </c>
      <c r="J4" s="15">
        <v>1.19</v>
      </c>
      <c r="K4" s="15">
        <v>0</v>
      </c>
      <c r="L4" s="15">
        <v>0</v>
      </c>
      <c r="M4" s="15">
        <v>0</v>
      </c>
      <c r="N4" s="15">
        <v>8</v>
      </c>
      <c r="O4" s="15">
        <v>30</v>
      </c>
      <c r="P4" s="15">
        <v>2.67</v>
      </c>
      <c r="Q4" s="15">
        <v>2</v>
      </c>
      <c r="R4" s="15">
        <v>2.67</v>
      </c>
      <c r="S4" s="15">
        <v>1.67</v>
      </c>
      <c r="T4" s="15">
        <v>2.67</v>
      </c>
      <c r="U4" s="15">
        <v>0</v>
      </c>
      <c r="V4" s="15">
        <v>41.13</v>
      </c>
      <c r="W4" s="15">
        <v>5</v>
      </c>
      <c r="X4" s="15">
        <v>29.33</v>
      </c>
      <c r="Y4" s="15">
        <v>5</v>
      </c>
      <c r="Z4" s="15">
        <v>0</v>
      </c>
      <c r="AA4" s="15">
        <v>1</v>
      </c>
      <c r="AB4" s="15">
        <v>202.32</v>
      </c>
      <c r="AC4" s="15">
        <f t="shared" si="0"/>
        <v>197.32999999999998</v>
      </c>
    </row>
    <row r="5" spans="1:29" ht="24" x14ac:dyDescent="0.2">
      <c r="A5" s="62">
        <v>4</v>
      </c>
      <c r="B5" s="62">
        <v>4</v>
      </c>
      <c r="C5" s="38" t="s">
        <v>13</v>
      </c>
      <c r="D5" s="38" t="s">
        <v>52</v>
      </c>
      <c r="E5" s="15">
        <v>30</v>
      </c>
      <c r="F5" s="15">
        <v>15</v>
      </c>
      <c r="G5" s="15">
        <v>0</v>
      </c>
      <c r="H5" s="15">
        <v>20</v>
      </c>
      <c r="I5" s="15">
        <v>0</v>
      </c>
      <c r="J5" s="15">
        <v>2.17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3.67</v>
      </c>
      <c r="Q5" s="15">
        <v>1</v>
      </c>
      <c r="R5" s="15">
        <v>3.33</v>
      </c>
      <c r="S5" s="15">
        <v>2.33</v>
      </c>
      <c r="T5" s="15">
        <v>3</v>
      </c>
      <c r="U5" s="15">
        <v>10</v>
      </c>
      <c r="V5" s="15">
        <v>32.33</v>
      </c>
      <c r="W5" s="15">
        <v>4</v>
      </c>
      <c r="X5" s="15">
        <v>18.329999999999998</v>
      </c>
      <c r="Y5" s="15">
        <v>0</v>
      </c>
      <c r="Z5" s="15">
        <v>0</v>
      </c>
      <c r="AA5" s="15">
        <v>13.67</v>
      </c>
      <c r="AB5" s="15">
        <v>196.84</v>
      </c>
      <c r="AC5" s="15">
        <f t="shared" si="0"/>
        <v>196.82999999999996</v>
      </c>
    </row>
    <row r="6" spans="1:29" ht="24" x14ac:dyDescent="0.2">
      <c r="A6" s="62">
        <v>5</v>
      </c>
      <c r="B6" s="62">
        <v>5</v>
      </c>
      <c r="C6" s="38" t="s">
        <v>82</v>
      </c>
      <c r="D6" s="38" t="s">
        <v>83</v>
      </c>
      <c r="E6" s="15">
        <v>30</v>
      </c>
      <c r="F6" s="15">
        <v>15</v>
      </c>
      <c r="G6" s="15">
        <v>0</v>
      </c>
      <c r="H6" s="69">
        <v>20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10</v>
      </c>
      <c r="O6" s="15">
        <v>30</v>
      </c>
      <c r="P6" s="15">
        <v>2.33</v>
      </c>
      <c r="Q6" s="15">
        <v>1.33</v>
      </c>
      <c r="R6" s="15">
        <v>2</v>
      </c>
      <c r="S6" s="15">
        <v>2</v>
      </c>
      <c r="T6" s="15">
        <v>2</v>
      </c>
      <c r="U6" s="15">
        <v>25</v>
      </c>
      <c r="V6" s="15">
        <v>10.35</v>
      </c>
      <c r="W6" s="15">
        <v>4</v>
      </c>
      <c r="X6" s="15">
        <v>16.329999999999998</v>
      </c>
      <c r="Y6" s="15">
        <v>4</v>
      </c>
      <c r="Z6" s="15">
        <v>0</v>
      </c>
      <c r="AA6" s="15">
        <v>10</v>
      </c>
      <c r="AB6" s="15">
        <v>190.7</v>
      </c>
      <c r="AC6" s="15">
        <f t="shared" si="0"/>
        <v>185.69</v>
      </c>
    </row>
    <row r="7" spans="1:29" ht="15" x14ac:dyDescent="0.2">
      <c r="A7" s="62">
        <v>6</v>
      </c>
      <c r="B7" s="62">
        <v>6</v>
      </c>
      <c r="C7" s="38" t="s">
        <v>12</v>
      </c>
      <c r="D7" s="38" t="s">
        <v>88</v>
      </c>
      <c r="E7" s="15">
        <v>27</v>
      </c>
      <c r="F7" s="15">
        <v>15</v>
      </c>
      <c r="G7" s="15">
        <v>0</v>
      </c>
      <c r="H7" s="69">
        <v>20</v>
      </c>
      <c r="I7" s="15">
        <v>0</v>
      </c>
      <c r="J7" s="15">
        <v>4.59</v>
      </c>
      <c r="K7" s="15">
        <v>0</v>
      </c>
      <c r="L7" s="15">
        <v>0</v>
      </c>
      <c r="M7" s="15">
        <v>0</v>
      </c>
      <c r="N7" s="15">
        <v>10</v>
      </c>
      <c r="O7" s="15">
        <v>25</v>
      </c>
      <c r="P7" s="15">
        <v>4.67</v>
      </c>
      <c r="Q7" s="15">
        <v>2</v>
      </c>
      <c r="R7" s="15">
        <v>4.67</v>
      </c>
      <c r="S7" s="15">
        <v>5</v>
      </c>
      <c r="T7" s="15">
        <v>3.33</v>
      </c>
      <c r="U7" s="15">
        <v>0</v>
      </c>
      <c r="V7" s="15">
        <v>25.72</v>
      </c>
      <c r="W7" s="15">
        <v>0.33</v>
      </c>
      <c r="X7" s="15">
        <v>27</v>
      </c>
      <c r="Y7" s="15">
        <v>0.33</v>
      </c>
      <c r="Z7" s="15">
        <v>0</v>
      </c>
      <c r="AA7" s="15">
        <v>10</v>
      </c>
      <c r="AB7" s="15">
        <v>189.64</v>
      </c>
      <c r="AC7" s="15">
        <f t="shared" si="0"/>
        <v>184.64000000000004</v>
      </c>
    </row>
    <row r="8" spans="1:29" ht="36" x14ac:dyDescent="0.2">
      <c r="A8" s="62">
        <v>8</v>
      </c>
      <c r="B8" s="62">
        <v>7</v>
      </c>
      <c r="C8" s="38" t="s">
        <v>18</v>
      </c>
      <c r="D8" s="38" t="s">
        <v>75</v>
      </c>
      <c r="E8" s="15">
        <v>30</v>
      </c>
      <c r="F8" s="15">
        <v>15</v>
      </c>
      <c r="G8" s="15">
        <v>0</v>
      </c>
      <c r="H8" s="15">
        <v>10</v>
      </c>
      <c r="I8" s="15">
        <v>0</v>
      </c>
      <c r="J8" s="15">
        <v>3.06</v>
      </c>
      <c r="K8" s="15">
        <v>0</v>
      </c>
      <c r="L8" s="15">
        <v>0</v>
      </c>
      <c r="M8" s="15">
        <v>0</v>
      </c>
      <c r="N8" s="15">
        <v>8</v>
      </c>
      <c r="O8" s="15">
        <v>30</v>
      </c>
      <c r="P8" s="15">
        <v>2</v>
      </c>
      <c r="Q8" s="15">
        <v>4</v>
      </c>
      <c r="R8" s="15">
        <v>4</v>
      </c>
      <c r="S8" s="15">
        <v>2.33</v>
      </c>
      <c r="T8" s="15">
        <v>4</v>
      </c>
      <c r="U8" s="15">
        <v>18.329999999999998</v>
      </c>
      <c r="V8" s="15">
        <v>30.22</v>
      </c>
      <c r="W8" s="15">
        <v>0</v>
      </c>
      <c r="X8" s="15">
        <v>13.67</v>
      </c>
      <c r="Y8" s="15">
        <v>7</v>
      </c>
      <c r="Z8" s="15">
        <v>0</v>
      </c>
      <c r="AA8" s="15">
        <v>0.33</v>
      </c>
      <c r="AB8" s="15">
        <v>181.94</v>
      </c>
      <c r="AC8" s="15">
        <f t="shared" si="0"/>
        <v>181.94</v>
      </c>
    </row>
    <row r="9" spans="1:29" ht="24" x14ac:dyDescent="0.2">
      <c r="A9" s="62">
        <v>9</v>
      </c>
      <c r="B9" s="62">
        <v>8</v>
      </c>
      <c r="C9" s="38" t="s">
        <v>85</v>
      </c>
      <c r="D9" s="38" t="s">
        <v>86</v>
      </c>
      <c r="E9" s="15">
        <v>30</v>
      </c>
      <c r="F9" s="15">
        <v>13.25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10</v>
      </c>
      <c r="O9" s="15">
        <v>30</v>
      </c>
      <c r="P9" s="15">
        <v>2.67</v>
      </c>
      <c r="Q9" s="15">
        <v>2</v>
      </c>
      <c r="R9" s="15">
        <v>3</v>
      </c>
      <c r="S9" s="15">
        <v>2</v>
      </c>
      <c r="T9" s="15">
        <v>2.33</v>
      </c>
      <c r="U9" s="15">
        <v>25</v>
      </c>
      <c r="V9" s="15">
        <v>30.61</v>
      </c>
      <c r="W9" s="15">
        <v>3.33</v>
      </c>
      <c r="X9" s="15">
        <v>15</v>
      </c>
      <c r="Y9" s="15">
        <v>0.33</v>
      </c>
      <c r="Z9" s="15">
        <v>0</v>
      </c>
      <c r="AA9" s="15">
        <v>7.67</v>
      </c>
      <c r="AB9" s="15">
        <v>178.63</v>
      </c>
      <c r="AC9" s="15">
        <f t="shared" si="0"/>
        <v>178.63000000000002</v>
      </c>
    </row>
    <row r="10" spans="1:29" ht="24" x14ac:dyDescent="0.2">
      <c r="A10" s="62">
        <v>7</v>
      </c>
      <c r="B10" s="62">
        <v>9</v>
      </c>
      <c r="C10" s="38" t="s">
        <v>12</v>
      </c>
      <c r="D10" s="38" t="s">
        <v>48</v>
      </c>
      <c r="E10" s="15">
        <v>30</v>
      </c>
      <c r="F10" s="15">
        <v>15</v>
      </c>
      <c r="G10" s="15">
        <v>0</v>
      </c>
      <c r="H10" s="69">
        <v>20</v>
      </c>
      <c r="I10" s="15">
        <v>0</v>
      </c>
      <c r="J10" s="15">
        <v>4.63</v>
      </c>
      <c r="K10" s="15">
        <v>0</v>
      </c>
      <c r="L10" s="15">
        <v>0</v>
      </c>
      <c r="M10" s="15">
        <v>0</v>
      </c>
      <c r="N10" s="15">
        <v>5</v>
      </c>
      <c r="O10" s="15">
        <v>30</v>
      </c>
      <c r="P10" s="15">
        <v>4</v>
      </c>
      <c r="Q10" s="15">
        <v>2.33</v>
      </c>
      <c r="R10" s="15">
        <v>2</v>
      </c>
      <c r="S10" s="15">
        <v>3</v>
      </c>
      <c r="T10" s="15">
        <v>4</v>
      </c>
      <c r="U10" s="15">
        <v>0</v>
      </c>
      <c r="V10" s="15">
        <v>20.2</v>
      </c>
      <c r="W10" s="15">
        <v>2.67</v>
      </c>
      <c r="X10" s="15">
        <v>27</v>
      </c>
      <c r="Y10" s="15">
        <v>2.33</v>
      </c>
      <c r="Z10" s="15">
        <v>0</v>
      </c>
      <c r="AA10" s="15">
        <v>5.33</v>
      </c>
      <c r="AB10" s="15">
        <v>182.5</v>
      </c>
      <c r="AC10" s="15">
        <f t="shared" si="0"/>
        <v>177.49</v>
      </c>
    </row>
    <row r="11" spans="1:29" ht="24" x14ac:dyDescent="0.2">
      <c r="A11" s="62">
        <v>10</v>
      </c>
      <c r="B11" s="62">
        <v>10</v>
      </c>
      <c r="C11" s="38" t="s">
        <v>35</v>
      </c>
      <c r="D11" s="38" t="s">
        <v>58</v>
      </c>
      <c r="E11" s="15">
        <v>30</v>
      </c>
      <c r="F11" s="15">
        <v>6</v>
      </c>
      <c r="G11" s="15">
        <v>0</v>
      </c>
      <c r="H11" s="69">
        <v>20</v>
      </c>
      <c r="I11" s="15">
        <v>0</v>
      </c>
      <c r="J11" s="15">
        <v>2.71</v>
      </c>
      <c r="K11" s="15">
        <v>0</v>
      </c>
      <c r="L11" s="15">
        <v>0</v>
      </c>
      <c r="M11" s="15">
        <v>0</v>
      </c>
      <c r="N11" s="15">
        <v>10</v>
      </c>
      <c r="O11" s="15">
        <v>30</v>
      </c>
      <c r="P11" s="15">
        <v>4</v>
      </c>
      <c r="Q11" s="15">
        <v>2</v>
      </c>
      <c r="R11" s="15">
        <v>5</v>
      </c>
      <c r="S11" s="15">
        <v>2</v>
      </c>
      <c r="T11" s="15">
        <v>4</v>
      </c>
      <c r="U11" s="15">
        <v>0</v>
      </c>
      <c r="V11" s="15">
        <v>12</v>
      </c>
      <c r="W11" s="15">
        <v>0.33</v>
      </c>
      <c r="X11" s="15">
        <v>29</v>
      </c>
      <c r="Y11" s="15">
        <v>6</v>
      </c>
      <c r="Z11" s="15">
        <v>0</v>
      </c>
      <c r="AA11" s="15">
        <v>8.67</v>
      </c>
      <c r="AB11" s="15">
        <v>176.71</v>
      </c>
      <c r="AC11" s="15">
        <f t="shared" si="0"/>
        <v>171.71</v>
      </c>
    </row>
    <row r="12" spans="1:29" ht="24" x14ac:dyDescent="0.2">
      <c r="A12" s="62">
        <v>13</v>
      </c>
      <c r="B12" s="62">
        <v>11</v>
      </c>
      <c r="C12" s="38" t="s">
        <v>45</v>
      </c>
      <c r="D12" s="38" t="s">
        <v>46</v>
      </c>
      <c r="E12" s="15">
        <v>30</v>
      </c>
      <c r="F12" s="15">
        <v>15</v>
      </c>
      <c r="G12" s="15">
        <v>0</v>
      </c>
      <c r="H12" s="15">
        <v>20</v>
      </c>
      <c r="I12" s="15">
        <v>0</v>
      </c>
      <c r="J12" s="15">
        <v>4.26</v>
      </c>
      <c r="K12" s="15">
        <v>0</v>
      </c>
      <c r="L12" s="15">
        <v>0</v>
      </c>
      <c r="M12" s="15">
        <v>0</v>
      </c>
      <c r="N12" s="15">
        <v>5</v>
      </c>
      <c r="O12" s="15">
        <v>30</v>
      </c>
      <c r="P12" s="15">
        <v>2</v>
      </c>
      <c r="Q12" s="15">
        <v>2</v>
      </c>
      <c r="R12" s="15">
        <v>3</v>
      </c>
      <c r="S12" s="15">
        <v>2</v>
      </c>
      <c r="T12" s="15">
        <v>2</v>
      </c>
      <c r="U12" s="15">
        <v>0</v>
      </c>
      <c r="V12" s="15">
        <v>15</v>
      </c>
      <c r="W12" s="15">
        <v>2</v>
      </c>
      <c r="X12" s="15">
        <v>16.329999999999998</v>
      </c>
      <c r="Y12" s="15">
        <v>12.67</v>
      </c>
      <c r="Z12" s="15">
        <v>0</v>
      </c>
      <c r="AA12" s="15">
        <v>10</v>
      </c>
      <c r="AB12" s="15">
        <v>171.26</v>
      </c>
      <c r="AC12" s="15">
        <f t="shared" si="0"/>
        <v>171.25999999999996</v>
      </c>
    </row>
    <row r="13" spans="1:29" ht="24" x14ac:dyDescent="0.2">
      <c r="A13" s="62">
        <v>15</v>
      </c>
      <c r="B13" s="62">
        <v>12</v>
      </c>
      <c r="C13" s="38" t="s">
        <v>18</v>
      </c>
      <c r="D13" s="38" t="s">
        <v>42</v>
      </c>
      <c r="E13" s="15">
        <v>24</v>
      </c>
      <c r="F13" s="15">
        <v>8.6</v>
      </c>
      <c r="G13" s="15">
        <v>0</v>
      </c>
      <c r="H13" s="15">
        <v>0</v>
      </c>
      <c r="I13" s="15">
        <v>0</v>
      </c>
      <c r="J13" s="15">
        <v>2.76</v>
      </c>
      <c r="K13" s="15">
        <v>0</v>
      </c>
      <c r="L13" s="15">
        <v>0</v>
      </c>
      <c r="M13" s="15">
        <v>0</v>
      </c>
      <c r="N13" s="15">
        <v>8</v>
      </c>
      <c r="O13" s="15">
        <v>25</v>
      </c>
      <c r="P13" s="15">
        <v>1</v>
      </c>
      <c r="Q13" s="15">
        <v>4</v>
      </c>
      <c r="R13" s="15">
        <v>4.67</v>
      </c>
      <c r="S13" s="15">
        <v>4.33</v>
      </c>
      <c r="T13" s="15">
        <v>3</v>
      </c>
      <c r="U13" s="15">
        <v>0</v>
      </c>
      <c r="V13" s="15">
        <v>50</v>
      </c>
      <c r="W13" s="15">
        <v>0</v>
      </c>
      <c r="X13" s="15">
        <v>12</v>
      </c>
      <c r="Y13" s="15">
        <v>0</v>
      </c>
      <c r="Z13" s="15">
        <v>0</v>
      </c>
      <c r="AA13" s="15">
        <v>21</v>
      </c>
      <c r="AB13" s="15">
        <v>168.36</v>
      </c>
      <c r="AC13" s="15">
        <f t="shared" si="0"/>
        <v>168.36</v>
      </c>
    </row>
    <row r="14" spans="1:29" ht="24" x14ac:dyDescent="0.2">
      <c r="A14" s="62">
        <v>11</v>
      </c>
      <c r="B14" s="62">
        <v>13</v>
      </c>
      <c r="C14" s="38" t="s">
        <v>12</v>
      </c>
      <c r="D14" s="38" t="s">
        <v>72</v>
      </c>
      <c r="E14" s="15">
        <v>24</v>
      </c>
      <c r="F14" s="15">
        <v>13.4</v>
      </c>
      <c r="G14" s="15">
        <v>0</v>
      </c>
      <c r="H14" s="69">
        <v>20</v>
      </c>
      <c r="I14" s="15">
        <v>0</v>
      </c>
      <c r="J14" s="15">
        <v>4.53</v>
      </c>
      <c r="K14" s="15">
        <v>0</v>
      </c>
      <c r="L14" s="15">
        <v>0</v>
      </c>
      <c r="M14" s="15">
        <v>0</v>
      </c>
      <c r="N14" s="15">
        <v>10</v>
      </c>
      <c r="O14" s="15">
        <v>30</v>
      </c>
      <c r="P14" s="15">
        <v>4</v>
      </c>
      <c r="Q14" s="15">
        <v>2</v>
      </c>
      <c r="R14" s="15">
        <v>3.33</v>
      </c>
      <c r="S14" s="15">
        <v>3</v>
      </c>
      <c r="T14" s="15">
        <v>2</v>
      </c>
      <c r="U14" s="15">
        <v>0</v>
      </c>
      <c r="V14" s="15">
        <v>11</v>
      </c>
      <c r="W14" s="15">
        <v>3.33</v>
      </c>
      <c r="X14" s="15">
        <v>27.67</v>
      </c>
      <c r="Y14" s="15">
        <v>6.33</v>
      </c>
      <c r="Z14" s="15">
        <v>0</v>
      </c>
      <c r="AA14" s="15">
        <v>2</v>
      </c>
      <c r="AB14" s="15">
        <v>171.59</v>
      </c>
      <c r="AC14" s="15">
        <f t="shared" si="0"/>
        <v>166.59</v>
      </c>
    </row>
    <row r="15" spans="1:29" ht="36" x14ac:dyDescent="0.2">
      <c r="A15" s="62">
        <v>12</v>
      </c>
      <c r="B15" s="62">
        <v>14</v>
      </c>
      <c r="C15" s="38" t="s">
        <v>16</v>
      </c>
      <c r="D15" s="38" t="s">
        <v>87</v>
      </c>
      <c r="E15" s="15">
        <v>27</v>
      </c>
      <c r="F15" s="15">
        <v>15</v>
      </c>
      <c r="G15" s="15">
        <v>0</v>
      </c>
      <c r="H15" s="69">
        <v>20</v>
      </c>
      <c r="I15" s="15">
        <v>0</v>
      </c>
      <c r="J15" s="15">
        <v>2.14</v>
      </c>
      <c r="K15" s="15">
        <v>0</v>
      </c>
      <c r="L15" s="15">
        <v>0</v>
      </c>
      <c r="M15" s="15">
        <v>0</v>
      </c>
      <c r="N15" s="15">
        <v>10</v>
      </c>
      <c r="O15" s="15">
        <v>30</v>
      </c>
      <c r="P15" s="15">
        <v>2</v>
      </c>
      <c r="Q15" s="15">
        <v>1</v>
      </c>
      <c r="R15" s="15">
        <v>1</v>
      </c>
      <c r="S15" s="15">
        <v>1.33</v>
      </c>
      <c r="T15" s="15">
        <v>2</v>
      </c>
      <c r="U15" s="15">
        <v>0</v>
      </c>
      <c r="V15" s="15">
        <v>12</v>
      </c>
      <c r="W15" s="15">
        <v>3.67</v>
      </c>
      <c r="X15" s="15">
        <v>28</v>
      </c>
      <c r="Y15" s="15">
        <v>4.67</v>
      </c>
      <c r="Z15" s="15">
        <v>0</v>
      </c>
      <c r="AA15" s="15">
        <v>6.67</v>
      </c>
      <c r="AB15" s="15">
        <v>171.47</v>
      </c>
      <c r="AC15" s="15">
        <f t="shared" si="0"/>
        <v>166.47999999999996</v>
      </c>
    </row>
    <row r="16" spans="1:29" ht="24" x14ac:dyDescent="0.2">
      <c r="A16" s="62">
        <v>17</v>
      </c>
      <c r="B16" s="62">
        <v>15</v>
      </c>
      <c r="C16" s="38" t="s">
        <v>13</v>
      </c>
      <c r="D16" s="38" t="s">
        <v>49</v>
      </c>
      <c r="E16" s="15">
        <v>27</v>
      </c>
      <c r="F16" s="15">
        <v>15</v>
      </c>
      <c r="G16" s="15">
        <v>0</v>
      </c>
      <c r="H16" s="15">
        <v>10</v>
      </c>
      <c r="I16" s="15">
        <v>0</v>
      </c>
      <c r="J16" s="15">
        <v>2.17</v>
      </c>
      <c r="K16" s="15">
        <v>0</v>
      </c>
      <c r="L16" s="15">
        <v>0</v>
      </c>
      <c r="M16" s="15">
        <v>0</v>
      </c>
      <c r="N16" s="15">
        <v>8</v>
      </c>
      <c r="O16" s="15">
        <v>30</v>
      </c>
      <c r="P16" s="15">
        <v>3.67</v>
      </c>
      <c r="Q16" s="15">
        <v>1</v>
      </c>
      <c r="R16" s="15">
        <v>3.33</v>
      </c>
      <c r="S16" s="15">
        <v>2.33</v>
      </c>
      <c r="T16" s="15">
        <v>3</v>
      </c>
      <c r="U16" s="15">
        <v>0</v>
      </c>
      <c r="V16" s="15">
        <v>28</v>
      </c>
      <c r="W16" s="15">
        <v>2.67</v>
      </c>
      <c r="X16" s="15">
        <v>15.33</v>
      </c>
      <c r="Y16" s="15">
        <v>4</v>
      </c>
      <c r="Z16" s="15">
        <v>0</v>
      </c>
      <c r="AA16" s="15">
        <v>9.33</v>
      </c>
      <c r="AB16" s="15">
        <v>164.84</v>
      </c>
      <c r="AC16" s="15">
        <f t="shared" si="0"/>
        <v>164.83</v>
      </c>
    </row>
    <row r="17" spans="1:29" ht="24" x14ac:dyDescent="0.2">
      <c r="A17" s="62">
        <v>18</v>
      </c>
      <c r="B17" s="62">
        <v>16</v>
      </c>
      <c r="C17" s="38" t="s">
        <v>70</v>
      </c>
      <c r="D17" s="38" t="s">
        <v>71</v>
      </c>
      <c r="E17" s="15">
        <v>30</v>
      </c>
      <c r="F17" s="15">
        <v>3</v>
      </c>
      <c r="G17" s="15">
        <v>0</v>
      </c>
      <c r="H17" s="15">
        <v>20</v>
      </c>
      <c r="I17" s="15">
        <v>0</v>
      </c>
      <c r="J17" s="15">
        <v>2.2000000000000002</v>
      </c>
      <c r="K17" s="15">
        <v>0</v>
      </c>
      <c r="L17" s="15">
        <v>0</v>
      </c>
      <c r="M17" s="15">
        <v>0</v>
      </c>
      <c r="N17" s="15">
        <v>10</v>
      </c>
      <c r="O17" s="15">
        <v>30</v>
      </c>
      <c r="P17" s="15">
        <v>2</v>
      </c>
      <c r="Q17" s="15">
        <v>3.33</v>
      </c>
      <c r="R17" s="15">
        <v>3.33</v>
      </c>
      <c r="S17" s="15">
        <v>3.67</v>
      </c>
      <c r="T17" s="15">
        <v>1.67</v>
      </c>
      <c r="U17" s="15">
        <v>0</v>
      </c>
      <c r="V17" s="15">
        <v>19.260000000000002</v>
      </c>
      <c r="W17" s="15">
        <v>1</v>
      </c>
      <c r="X17" s="15">
        <v>18</v>
      </c>
      <c r="Y17" s="15">
        <v>8.67</v>
      </c>
      <c r="Z17" s="15">
        <v>0</v>
      </c>
      <c r="AA17" s="15">
        <v>8.33</v>
      </c>
      <c r="AB17" s="15">
        <v>164.46</v>
      </c>
      <c r="AC17" s="15">
        <f t="shared" si="0"/>
        <v>164.46</v>
      </c>
    </row>
    <row r="18" spans="1:29" ht="24" x14ac:dyDescent="0.2">
      <c r="A18" s="62">
        <v>21</v>
      </c>
      <c r="B18" s="62">
        <v>17</v>
      </c>
      <c r="C18" s="38" t="s">
        <v>27</v>
      </c>
      <c r="D18" s="38" t="s">
        <v>91</v>
      </c>
      <c r="E18" s="15">
        <v>27</v>
      </c>
      <c r="F18" s="15">
        <v>12.6</v>
      </c>
      <c r="G18" s="15">
        <v>0</v>
      </c>
      <c r="H18" s="15">
        <v>0</v>
      </c>
      <c r="I18" s="15">
        <v>0</v>
      </c>
      <c r="J18" s="15">
        <v>1.51</v>
      </c>
      <c r="K18" s="15">
        <v>0</v>
      </c>
      <c r="L18" s="15">
        <v>0</v>
      </c>
      <c r="M18" s="15">
        <v>0</v>
      </c>
      <c r="N18" s="15">
        <v>0</v>
      </c>
      <c r="O18" s="15">
        <v>30</v>
      </c>
      <c r="P18" s="15">
        <v>3.67</v>
      </c>
      <c r="Q18" s="15">
        <v>2</v>
      </c>
      <c r="R18" s="15">
        <v>3</v>
      </c>
      <c r="S18" s="15">
        <v>3.67</v>
      </c>
      <c r="T18" s="15">
        <v>1.67</v>
      </c>
      <c r="U18" s="15">
        <v>0</v>
      </c>
      <c r="V18" s="15">
        <v>47</v>
      </c>
      <c r="W18" s="15">
        <v>5</v>
      </c>
      <c r="X18" s="15">
        <v>15.33</v>
      </c>
      <c r="Y18" s="15">
        <v>7</v>
      </c>
      <c r="Z18" s="15">
        <v>0</v>
      </c>
      <c r="AA18" s="15">
        <v>4.33</v>
      </c>
      <c r="AB18" s="15">
        <v>163.78</v>
      </c>
      <c r="AC18" s="15">
        <f t="shared" si="0"/>
        <v>163.78000000000003</v>
      </c>
    </row>
    <row r="19" spans="1:29" ht="24" x14ac:dyDescent="0.2">
      <c r="A19" s="62">
        <v>14</v>
      </c>
      <c r="B19" s="62">
        <v>18</v>
      </c>
      <c r="C19" s="38" t="s">
        <v>12</v>
      </c>
      <c r="D19" s="38" t="s">
        <v>21</v>
      </c>
      <c r="E19" s="15">
        <v>21</v>
      </c>
      <c r="F19" s="15">
        <v>12.6</v>
      </c>
      <c r="G19" s="15">
        <v>0</v>
      </c>
      <c r="H19" s="69">
        <v>20</v>
      </c>
      <c r="I19" s="15">
        <v>0</v>
      </c>
      <c r="J19" s="15">
        <v>4.6100000000000003</v>
      </c>
      <c r="K19" s="15">
        <v>0</v>
      </c>
      <c r="L19" s="15">
        <v>0</v>
      </c>
      <c r="M19" s="15">
        <v>0</v>
      </c>
      <c r="N19" s="15">
        <v>10</v>
      </c>
      <c r="O19" s="15">
        <v>30</v>
      </c>
      <c r="P19" s="15">
        <v>4</v>
      </c>
      <c r="Q19" s="15">
        <v>2.33</v>
      </c>
      <c r="R19" s="15">
        <v>2.67</v>
      </c>
      <c r="S19" s="15">
        <v>3</v>
      </c>
      <c r="T19" s="15">
        <v>2.67</v>
      </c>
      <c r="U19" s="15">
        <v>0</v>
      </c>
      <c r="V19" s="15">
        <v>9.5399999999999991</v>
      </c>
      <c r="W19" s="15">
        <v>2</v>
      </c>
      <c r="X19" s="15">
        <v>27.67</v>
      </c>
      <c r="Y19" s="15">
        <v>4.67</v>
      </c>
      <c r="Z19" s="15">
        <v>0</v>
      </c>
      <c r="AA19" s="15">
        <v>6.67</v>
      </c>
      <c r="AB19" s="15">
        <v>168.41</v>
      </c>
      <c r="AC19" s="15">
        <f t="shared" si="0"/>
        <v>163.43</v>
      </c>
    </row>
    <row r="20" spans="1:29" ht="24" x14ac:dyDescent="0.2">
      <c r="A20" s="62">
        <v>16</v>
      </c>
      <c r="B20" s="62">
        <v>19</v>
      </c>
      <c r="C20" s="38" t="s">
        <v>89</v>
      </c>
      <c r="D20" s="38" t="s">
        <v>90</v>
      </c>
      <c r="E20" s="15">
        <v>30</v>
      </c>
      <c r="F20" s="15">
        <v>15</v>
      </c>
      <c r="G20" s="15">
        <v>0</v>
      </c>
      <c r="H20" s="69">
        <v>20</v>
      </c>
      <c r="I20" s="15">
        <v>0</v>
      </c>
      <c r="J20" s="15">
        <v>1.26</v>
      </c>
      <c r="K20" s="15">
        <v>0</v>
      </c>
      <c r="L20" s="15">
        <v>0</v>
      </c>
      <c r="M20" s="15">
        <v>0</v>
      </c>
      <c r="N20" s="15">
        <v>10</v>
      </c>
      <c r="O20" s="15">
        <v>25</v>
      </c>
      <c r="P20" s="15">
        <v>2</v>
      </c>
      <c r="Q20" s="15">
        <v>0.67</v>
      </c>
      <c r="R20" s="15">
        <v>3</v>
      </c>
      <c r="S20" s="15">
        <v>2</v>
      </c>
      <c r="T20" s="15">
        <v>2.67</v>
      </c>
      <c r="U20" s="15">
        <v>0</v>
      </c>
      <c r="V20" s="15">
        <v>20.309999999999999</v>
      </c>
      <c r="W20" s="15">
        <v>1.67</v>
      </c>
      <c r="X20" s="15">
        <v>27</v>
      </c>
      <c r="Y20" s="15">
        <v>0</v>
      </c>
      <c r="Z20" s="15">
        <v>0</v>
      </c>
      <c r="AA20" s="15">
        <v>0</v>
      </c>
      <c r="AB20" s="15">
        <v>165.58</v>
      </c>
      <c r="AC20" s="15">
        <f t="shared" si="0"/>
        <v>160.57999999999998</v>
      </c>
    </row>
    <row r="21" spans="1:29" ht="24" x14ac:dyDescent="0.2">
      <c r="A21" s="62">
        <v>19</v>
      </c>
      <c r="B21" s="62">
        <v>20</v>
      </c>
      <c r="C21" s="38" t="s">
        <v>15</v>
      </c>
      <c r="D21" s="38" t="s">
        <v>47</v>
      </c>
      <c r="E21" s="15">
        <v>27</v>
      </c>
      <c r="F21" s="15">
        <v>0.2</v>
      </c>
      <c r="G21" s="15">
        <v>0</v>
      </c>
      <c r="H21" s="69">
        <v>20</v>
      </c>
      <c r="I21" s="15">
        <v>0</v>
      </c>
      <c r="J21" s="15">
        <v>2.1800000000000002</v>
      </c>
      <c r="K21" s="15">
        <v>0</v>
      </c>
      <c r="L21" s="15">
        <v>0</v>
      </c>
      <c r="M21" s="15">
        <v>0</v>
      </c>
      <c r="N21" s="15">
        <v>10</v>
      </c>
      <c r="O21" s="15">
        <v>30</v>
      </c>
      <c r="P21" s="15">
        <v>3.67</v>
      </c>
      <c r="Q21" s="15">
        <v>2</v>
      </c>
      <c r="R21" s="15">
        <v>2.33</v>
      </c>
      <c r="S21" s="15">
        <v>3.67</v>
      </c>
      <c r="T21" s="15">
        <v>2</v>
      </c>
      <c r="U21" s="15">
        <v>6.67</v>
      </c>
      <c r="V21" s="15">
        <v>9.61</v>
      </c>
      <c r="W21" s="15">
        <v>0</v>
      </c>
      <c r="X21" s="15">
        <v>28</v>
      </c>
      <c r="Y21" s="15">
        <v>4.33</v>
      </c>
      <c r="Z21" s="15">
        <v>0</v>
      </c>
      <c r="AA21" s="15">
        <v>7.67</v>
      </c>
      <c r="AB21" s="15">
        <v>164.33</v>
      </c>
      <c r="AC21" s="15">
        <f t="shared" si="0"/>
        <v>159.32999999999998</v>
      </c>
    </row>
    <row r="22" spans="1:29" ht="24" x14ac:dyDescent="0.2">
      <c r="A22" s="62">
        <v>20</v>
      </c>
      <c r="B22" s="62">
        <v>21</v>
      </c>
      <c r="C22" s="38" t="s">
        <v>19</v>
      </c>
      <c r="D22" s="38" t="s">
        <v>166</v>
      </c>
      <c r="E22" s="15">
        <v>24</v>
      </c>
      <c r="F22" s="15">
        <v>15</v>
      </c>
      <c r="G22" s="15">
        <v>0</v>
      </c>
      <c r="H22" s="69">
        <v>20</v>
      </c>
      <c r="I22" s="15">
        <v>0</v>
      </c>
      <c r="J22" s="15">
        <v>1.19</v>
      </c>
      <c r="K22" s="15">
        <v>0</v>
      </c>
      <c r="L22" s="15">
        <v>0</v>
      </c>
      <c r="M22" s="15">
        <v>0</v>
      </c>
      <c r="N22" s="15">
        <v>8</v>
      </c>
      <c r="O22" s="15">
        <v>25</v>
      </c>
      <c r="P22" s="15">
        <v>2.67</v>
      </c>
      <c r="Q22" s="15">
        <v>2</v>
      </c>
      <c r="R22" s="15">
        <v>2.67</v>
      </c>
      <c r="S22" s="15">
        <v>1.67</v>
      </c>
      <c r="T22" s="15">
        <v>2.67</v>
      </c>
      <c r="U22" s="15">
        <v>0</v>
      </c>
      <c r="V22" s="15">
        <v>18</v>
      </c>
      <c r="W22" s="15">
        <v>3</v>
      </c>
      <c r="X22" s="15">
        <v>29.33</v>
      </c>
      <c r="Y22" s="15">
        <v>3.33</v>
      </c>
      <c r="Z22" s="15">
        <v>0</v>
      </c>
      <c r="AA22" s="15">
        <v>0.67</v>
      </c>
      <c r="AB22" s="15">
        <v>164.19</v>
      </c>
      <c r="AC22" s="15">
        <f t="shared" si="0"/>
        <v>159.19999999999999</v>
      </c>
    </row>
    <row r="23" spans="1:29" ht="24" x14ac:dyDescent="0.2">
      <c r="A23" s="62">
        <v>27</v>
      </c>
      <c r="B23" s="62">
        <v>22</v>
      </c>
      <c r="C23" s="38" t="s">
        <v>33</v>
      </c>
      <c r="D23" s="38" t="s">
        <v>93</v>
      </c>
      <c r="E23" s="15">
        <v>24</v>
      </c>
      <c r="F23" s="15">
        <v>13.42</v>
      </c>
      <c r="G23" s="15">
        <v>0</v>
      </c>
      <c r="H23" s="15">
        <v>0</v>
      </c>
      <c r="I23" s="15">
        <v>0</v>
      </c>
      <c r="J23" s="15">
        <v>2.13</v>
      </c>
      <c r="K23" s="15">
        <v>0</v>
      </c>
      <c r="L23" s="15">
        <v>0</v>
      </c>
      <c r="M23" s="15">
        <v>0</v>
      </c>
      <c r="N23" s="15">
        <v>0</v>
      </c>
      <c r="O23" s="15">
        <v>30</v>
      </c>
      <c r="P23" s="15">
        <v>4</v>
      </c>
      <c r="Q23" s="15">
        <v>4</v>
      </c>
      <c r="R23" s="15">
        <v>3</v>
      </c>
      <c r="S23" s="15">
        <v>2</v>
      </c>
      <c r="T23" s="15">
        <v>2</v>
      </c>
      <c r="U23" s="15">
        <v>0</v>
      </c>
      <c r="V23" s="15">
        <v>50</v>
      </c>
      <c r="W23" s="15">
        <v>4</v>
      </c>
      <c r="X23" s="15">
        <v>12</v>
      </c>
      <c r="Y23" s="15">
        <v>6</v>
      </c>
      <c r="Z23" s="15">
        <v>0</v>
      </c>
      <c r="AA23" s="15">
        <v>2</v>
      </c>
      <c r="AB23" s="15">
        <v>158.56</v>
      </c>
      <c r="AC23" s="15">
        <f t="shared" si="0"/>
        <v>158.55000000000001</v>
      </c>
    </row>
    <row r="24" spans="1:29" ht="24" x14ac:dyDescent="0.2">
      <c r="A24" s="62">
        <v>28</v>
      </c>
      <c r="B24" s="62">
        <v>23</v>
      </c>
      <c r="C24" s="38" t="s">
        <v>17</v>
      </c>
      <c r="D24" s="38" t="s">
        <v>124</v>
      </c>
      <c r="E24" s="15">
        <v>12</v>
      </c>
      <c r="F24" s="15">
        <v>15</v>
      </c>
      <c r="G24" s="15">
        <v>0</v>
      </c>
      <c r="H24" s="15">
        <v>10</v>
      </c>
      <c r="I24" s="15">
        <v>0</v>
      </c>
      <c r="J24" s="15">
        <v>2.58</v>
      </c>
      <c r="K24" s="15">
        <v>0</v>
      </c>
      <c r="L24" s="15">
        <v>0</v>
      </c>
      <c r="M24" s="15">
        <v>0</v>
      </c>
      <c r="N24" s="15">
        <v>10</v>
      </c>
      <c r="O24" s="15">
        <v>25</v>
      </c>
      <c r="P24" s="15">
        <v>4.33</v>
      </c>
      <c r="Q24" s="15">
        <v>2</v>
      </c>
      <c r="R24" s="15">
        <v>3.33</v>
      </c>
      <c r="S24" s="15">
        <v>1</v>
      </c>
      <c r="T24" s="15">
        <v>3</v>
      </c>
      <c r="U24" s="15">
        <v>0</v>
      </c>
      <c r="V24" s="15">
        <v>26.01</v>
      </c>
      <c r="W24" s="15">
        <v>3.67</v>
      </c>
      <c r="X24" s="15">
        <v>14.33</v>
      </c>
      <c r="Y24" s="15">
        <v>10</v>
      </c>
      <c r="Z24" s="15">
        <v>0</v>
      </c>
      <c r="AA24" s="15">
        <v>16</v>
      </c>
      <c r="AB24" s="15">
        <v>158.26</v>
      </c>
      <c r="AC24" s="15">
        <f t="shared" si="0"/>
        <v>158.25</v>
      </c>
    </row>
    <row r="25" spans="1:29" ht="24" x14ac:dyDescent="0.2">
      <c r="A25" s="62">
        <v>22</v>
      </c>
      <c r="B25" s="62">
        <v>24</v>
      </c>
      <c r="C25" s="38" t="s">
        <v>69</v>
      </c>
      <c r="D25" s="38" t="s">
        <v>121</v>
      </c>
      <c r="E25" s="15">
        <v>21</v>
      </c>
      <c r="F25" s="15">
        <v>7</v>
      </c>
      <c r="G25" s="15">
        <v>0</v>
      </c>
      <c r="H25" s="69">
        <v>20</v>
      </c>
      <c r="I25" s="15">
        <v>0</v>
      </c>
      <c r="J25" s="15">
        <v>0.92</v>
      </c>
      <c r="K25" s="15">
        <v>0</v>
      </c>
      <c r="L25" s="15">
        <v>0</v>
      </c>
      <c r="M25" s="15">
        <v>0</v>
      </c>
      <c r="N25" s="15">
        <v>10</v>
      </c>
      <c r="O25" s="15">
        <v>30</v>
      </c>
      <c r="P25" s="15">
        <v>2</v>
      </c>
      <c r="Q25" s="15">
        <v>1.33</v>
      </c>
      <c r="R25" s="15">
        <v>1.67</v>
      </c>
      <c r="S25" s="15">
        <v>0.67</v>
      </c>
      <c r="T25" s="15">
        <v>0.67</v>
      </c>
      <c r="U25" s="15">
        <v>0</v>
      </c>
      <c r="V25" s="15">
        <v>16.260000000000002</v>
      </c>
      <c r="W25" s="15">
        <v>4.33</v>
      </c>
      <c r="X25" s="15">
        <v>27.33</v>
      </c>
      <c r="Y25" s="15">
        <v>4</v>
      </c>
      <c r="Z25" s="15">
        <v>0</v>
      </c>
      <c r="AA25" s="15">
        <v>11</v>
      </c>
      <c r="AB25" s="15">
        <v>163.18</v>
      </c>
      <c r="AC25" s="15">
        <f t="shared" si="0"/>
        <v>158.18</v>
      </c>
    </row>
    <row r="26" spans="1:29" ht="24" x14ac:dyDescent="0.2">
      <c r="A26" s="62">
        <v>23</v>
      </c>
      <c r="B26" s="62">
        <v>25</v>
      </c>
      <c r="C26" s="38" t="s">
        <v>20</v>
      </c>
      <c r="D26" s="38" t="s">
        <v>94</v>
      </c>
      <c r="E26" s="15">
        <v>27</v>
      </c>
      <c r="F26" s="15">
        <v>6.6</v>
      </c>
      <c r="G26" s="15">
        <v>0</v>
      </c>
      <c r="H26" s="69">
        <v>20</v>
      </c>
      <c r="I26" s="15">
        <v>0</v>
      </c>
      <c r="J26" s="15">
        <v>2.62</v>
      </c>
      <c r="K26" s="15">
        <v>0</v>
      </c>
      <c r="L26" s="15">
        <v>0</v>
      </c>
      <c r="M26" s="15">
        <v>0</v>
      </c>
      <c r="N26" s="15">
        <v>0</v>
      </c>
      <c r="O26" s="15">
        <v>30</v>
      </c>
      <c r="P26" s="15">
        <v>4</v>
      </c>
      <c r="Q26" s="15">
        <v>2</v>
      </c>
      <c r="R26" s="15">
        <v>2</v>
      </c>
      <c r="S26" s="15">
        <v>2</v>
      </c>
      <c r="T26" s="15">
        <v>4</v>
      </c>
      <c r="U26" s="15">
        <v>0</v>
      </c>
      <c r="V26" s="15">
        <v>15.5</v>
      </c>
      <c r="W26" s="15">
        <v>0.33</v>
      </c>
      <c r="X26" s="15">
        <v>27.33</v>
      </c>
      <c r="Y26" s="15">
        <v>13.67</v>
      </c>
      <c r="Z26" s="15">
        <v>0</v>
      </c>
      <c r="AA26" s="15">
        <v>0</v>
      </c>
      <c r="AB26" s="15">
        <v>162.06</v>
      </c>
      <c r="AC26" s="15">
        <f t="shared" si="0"/>
        <v>157.04999999999998</v>
      </c>
    </row>
    <row r="27" spans="1:29" ht="24" x14ac:dyDescent="0.2">
      <c r="A27" s="62">
        <v>29</v>
      </c>
      <c r="B27" s="62">
        <v>26</v>
      </c>
      <c r="C27" s="38" t="s">
        <v>15</v>
      </c>
      <c r="D27" s="38" t="s">
        <v>125</v>
      </c>
      <c r="E27" s="15">
        <v>30</v>
      </c>
      <c r="F27" s="15">
        <v>1.6</v>
      </c>
      <c r="G27" s="15">
        <v>0</v>
      </c>
      <c r="H27" s="15">
        <v>10</v>
      </c>
      <c r="I27" s="15">
        <v>0</v>
      </c>
      <c r="J27" s="15">
        <v>2.4900000000000002</v>
      </c>
      <c r="K27" s="15">
        <v>0</v>
      </c>
      <c r="L27" s="15">
        <v>0</v>
      </c>
      <c r="M27" s="15">
        <v>0</v>
      </c>
      <c r="N27" s="15">
        <v>8</v>
      </c>
      <c r="O27" s="15">
        <v>30</v>
      </c>
      <c r="P27" s="15">
        <v>4</v>
      </c>
      <c r="Q27" s="15">
        <v>2.33</v>
      </c>
      <c r="R27" s="15">
        <v>3</v>
      </c>
      <c r="S27" s="15">
        <v>2.33</v>
      </c>
      <c r="T27" s="15">
        <v>1.67</v>
      </c>
      <c r="U27" s="15">
        <v>20</v>
      </c>
      <c r="V27" s="15">
        <v>3.69</v>
      </c>
      <c r="W27" s="15">
        <v>0</v>
      </c>
      <c r="X27" s="15">
        <v>27</v>
      </c>
      <c r="Y27" s="15">
        <v>4.67</v>
      </c>
      <c r="Z27" s="15">
        <v>0</v>
      </c>
      <c r="AA27" s="15">
        <v>6</v>
      </c>
      <c r="AB27" s="15">
        <v>156.77000000000001</v>
      </c>
      <c r="AC27" s="15">
        <f t="shared" si="0"/>
        <v>156.78</v>
      </c>
    </row>
    <row r="28" spans="1:29" ht="24" x14ac:dyDescent="0.2">
      <c r="A28" s="62">
        <v>24</v>
      </c>
      <c r="B28" s="62">
        <v>27</v>
      </c>
      <c r="C28" s="38" t="s">
        <v>12</v>
      </c>
      <c r="D28" s="38" t="s">
        <v>122</v>
      </c>
      <c r="E28" s="15">
        <v>15</v>
      </c>
      <c r="F28" s="15">
        <v>15</v>
      </c>
      <c r="G28" s="15">
        <v>0</v>
      </c>
      <c r="H28" s="69">
        <v>20</v>
      </c>
      <c r="I28" s="15">
        <v>2</v>
      </c>
      <c r="J28" s="15">
        <v>4.59</v>
      </c>
      <c r="K28" s="15">
        <v>0</v>
      </c>
      <c r="L28" s="15">
        <v>0</v>
      </c>
      <c r="M28" s="15">
        <v>0</v>
      </c>
      <c r="N28" s="15">
        <v>10</v>
      </c>
      <c r="O28" s="15">
        <v>25</v>
      </c>
      <c r="P28" s="15">
        <v>4.67</v>
      </c>
      <c r="Q28" s="15">
        <v>2</v>
      </c>
      <c r="R28" s="15">
        <v>4.67</v>
      </c>
      <c r="S28" s="15">
        <v>5</v>
      </c>
      <c r="T28" s="15">
        <v>3.33</v>
      </c>
      <c r="U28" s="15">
        <v>0</v>
      </c>
      <c r="V28" s="15">
        <v>13.82</v>
      </c>
      <c r="W28" s="15">
        <v>2.33</v>
      </c>
      <c r="X28" s="15">
        <v>27</v>
      </c>
      <c r="Y28" s="15">
        <v>1.33</v>
      </c>
      <c r="Z28" s="15">
        <v>0</v>
      </c>
      <c r="AA28" s="15">
        <v>1</v>
      </c>
      <c r="AB28" s="15">
        <v>161.75</v>
      </c>
      <c r="AC28" s="15">
        <f t="shared" si="0"/>
        <v>156.74000000000004</v>
      </c>
    </row>
    <row r="29" spans="1:29" ht="36" x14ac:dyDescent="0.2">
      <c r="A29" s="62">
        <v>30</v>
      </c>
      <c r="B29" s="62">
        <v>28</v>
      </c>
      <c r="C29" s="38" t="s">
        <v>17</v>
      </c>
      <c r="D29" s="38" t="s">
        <v>126</v>
      </c>
      <c r="E29" s="15">
        <v>27</v>
      </c>
      <c r="F29" s="15">
        <v>15</v>
      </c>
      <c r="G29" s="15">
        <v>0</v>
      </c>
      <c r="H29" s="15">
        <v>10</v>
      </c>
      <c r="I29" s="15">
        <v>0</v>
      </c>
      <c r="J29" s="15">
        <v>2.58</v>
      </c>
      <c r="K29" s="15">
        <v>0</v>
      </c>
      <c r="L29" s="15">
        <v>0</v>
      </c>
      <c r="M29" s="15">
        <v>0</v>
      </c>
      <c r="N29" s="15">
        <v>8</v>
      </c>
      <c r="O29" s="15">
        <v>25</v>
      </c>
      <c r="P29" s="15">
        <v>4.33</v>
      </c>
      <c r="Q29" s="15">
        <v>2</v>
      </c>
      <c r="R29" s="15">
        <v>3.33</v>
      </c>
      <c r="S29" s="15">
        <v>1</v>
      </c>
      <c r="T29" s="15">
        <v>3</v>
      </c>
      <c r="U29" s="15">
        <v>3.33</v>
      </c>
      <c r="V29" s="15">
        <v>25.46</v>
      </c>
      <c r="W29" s="15">
        <v>2.33</v>
      </c>
      <c r="X29" s="15">
        <v>15.67</v>
      </c>
      <c r="Y29" s="15">
        <v>2.67</v>
      </c>
      <c r="Z29" s="15">
        <v>0</v>
      </c>
      <c r="AA29" s="15">
        <v>6</v>
      </c>
      <c r="AB29" s="15">
        <v>156.71</v>
      </c>
      <c r="AC29" s="15">
        <f t="shared" si="0"/>
        <v>156.69999999999999</v>
      </c>
    </row>
    <row r="30" spans="1:29" ht="24" x14ac:dyDescent="0.2">
      <c r="A30" s="62">
        <v>25</v>
      </c>
      <c r="B30" s="62">
        <v>29</v>
      </c>
      <c r="C30" s="38" t="s">
        <v>69</v>
      </c>
      <c r="D30" s="38" t="s">
        <v>101</v>
      </c>
      <c r="E30" s="15">
        <v>30</v>
      </c>
      <c r="F30" s="15">
        <v>15</v>
      </c>
      <c r="G30" s="15">
        <v>0</v>
      </c>
      <c r="H30" s="69">
        <v>20</v>
      </c>
      <c r="I30" s="15">
        <v>0</v>
      </c>
      <c r="J30" s="15">
        <v>0.92</v>
      </c>
      <c r="K30" s="15">
        <v>0</v>
      </c>
      <c r="L30" s="15">
        <v>0</v>
      </c>
      <c r="M30" s="15">
        <v>0</v>
      </c>
      <c r="N30" s="15">
        <v>10</v>
      </c>
      <c r="O30" s="15">
        <v>30</v>
      </c>
      <c r="P30" s="15">
        <v>2</v>
      </c>
      <c r="Q30" s="15">
        <v>1.33</v>
      </c>
      <c r="R30" s="15">
        <v>1.67</v>
      </c>
      <c r="S30" s="15">
        <v>0.67</v>
      </c>
      <c r="T30" s="15">
        <v>0.67</v>
      </c>
      <c r="U30" s="15">
        <v>0</v>
      </c>
      <c r="V30" s="15">
        <v>4.7</v>
      </c>
      <c r="W30" s="15">
        <v>5</v>
      </c>
      <c r="X30" s="15">
        <v>28.33</v>
      </c>
      <c r="Y30" s="15">
        <v>1.33</v>
      </c>
      <c r="Z30" s="15">
        <v>0</v>
      </c>
      <c r="AA30" s="15">
        <v>5</v>
      </c>
      <c r="AB30" s="15">
        <v>161.61000000000001</v>
      </c>
      <c r="AC30" s="15">
        <f t="shared" si="0"/>
        <v>156.62000000000003</v>
      </c>
    </row>
    <row r="31" spans="1:29" ht="24" x14ac:dyDescent="0.2">
      <c r="A31" s="62">
        <v>26</v>
      </c>
      <c r="B31" s="62">
        <v>30</v>
      </c>
      <c r="C31" s="38" t="s">
        <v>12</v>
      </c>
      <c r="D31" s="38" t="s">
        <v>123</v>
      </c>
      <c r="E31" s="15">
        <v>18</v>
      </c>
      <c r="F31" s="15">
        <v>15</v>
      </c>
      <c r="G31" s="15">
        <v>0</v>
      </c>
      <c r="H31" s="69">
        <v>20</v>
      </c>
      <c r="I31" s="15">
        <v>2</v>
      </c>
      <c r="J31" s="15">
        <v>4.59</v>
      </c>
      <c r="K31" s="15">
        <v>0</v>
      </c>
      <c r="L31" s="15">
        <v>0</v>
      </c>
      <c r="M31" s="15">
        <v>0</v>
      </c>
      <c r="N31" s="15">
        <v>10</v>
      </c>
      <c r="O31" s="15">
        <v>25</v>
      </c>
      <c r="P31" s="15">
        <v>4.67</v>
      </c>
      <c r="Q31" s="15">
        <v>2</v>
      </c>
      <c r="R31" s="15">
        <v>4.67</v>
      </c>
      <c r="S31" s="15">
        <v>5</v>
      </c>
      <c r="T31" s="15">
        <v>3.33</v>
      </c>
      <c r="U31" s="15">
        <v>0</v>
      </c>
      <c r="V31" s="15">
        <v>9.7899999999999991</v>
      </c>
      <c r="W31" s="15">
        <v>1</v>
      </c>
      <c r="X31" s="15">
        <v>27</v>
      </c>
      <c r="Y31" s="15">
        <v>1.33</v>
      </c>
      <c r="Z31" s="15">
        <v>0</v>
      </c>
      <c r="AA31" s="15">
        <v>1</v>
      </c>
      <c r="AB31" s="15">
        <v>159.38999999999999</v>
      </c>
      <c r="AC31" s="15">
        <f t="shared" si="0"/>
        <v>154.38000000000002</v>
      </c>
    </row>
    <row r="32" spans="1:29" ht="24" x14ac:dyDescent="0.2">
      <c r="A32" s="62">
        <v>31</v>
      </c>
      <c r="B32" s="62">
        <v>31</v>
      </c>
      <c r="C32" s="38" t="s">
        <v>24</v>
      </c>
      <c r="D32" s="38" t="s">
        <v>25</v>
      </c>
      <c r="E32" s="15">
        <v>27</v>
      </c>
      <c r="F32" s="15">
        <v>15</v>
      </c>
      <c r="G32" s="15">
        <v>0</v>
      </c>
      <c r="H32" s="15">
        <v>10</v>
      </c>
      <c r="I32" s="15">
        <v>0</v>
      </c>
      <c r="J32" s="15">
        <v>1.34</v>
      </c>
      <c r="K32" s="15">
        <v>0</v>
      </c>
      <c r="L32" s="15">
        <v>0</v>
      </c>
      <c r="M32" s="15">
        <v>0</v>
      </c>
      <c r="N32" s="15">
        <v>3</v>
      </c>
      <c r="O32" s="15">
        <v>30</v>
      </c>
      <c r="P32" s="15">
        <v>2.33</v>
      </c>
      <c r="Q32" s="15">
        <v>2.33</v>
      </c>
      <c r="R32" s="15">
        <v>2.33</v>
      </c>
      <c r="S32" s="15">
        <v>1</v>
      </c>
      <c r="T32" s="15">
        <v>1.67</v>
      </c>
      <c r="U32" s="15">
        <v>0</v>
      </c>
      <c r="V32" s="15">
        <v>24.65</v>
      </c>
      <c r="W32" s="15">
        <v>1</v>
      </c>
      <c r="X32" s="15">
        <v>16.670000000000002</v>
      </c>
      <c r="Y32" s="15">
        <v>6.33</v>
      </c>
      <c r="Z32" s="15">
        <v>0</v>
      </c>
      <c r="AA32" s="15">
        <v>7.33</v>
      </c>
      <c r="AB32" s="15">
        <v>152</v>
      </c>
      <c r="AC32" s="15">
        <f t="shared" si="0"/>
        <v>151.98000000000002</v>
      </c>
    </row>
    <row r="33" spans="1:29" ht="24" x14ac:dyDescent="0.2">
      <c r="A33" s="62">
        <v>32</v>
      </c>
      <c r="B33" s="62">
        <v>32</v>
      </c>
      <c r="C33" s="38" t="s">
        <v>127</v>
      </c>
      <c r="D33" s="38" t="s">
        <v>128</v>
      </c>
      <c r="E33" s="15">
        <v>27</v>
      </c>
      <c r="F33" s="15">
        <v>7.8</v>
      </c>
      <c r="G33" s="15">
        <v>0</v>
      </c>
      <c r="H33" s="15">
        <v>10</v>
      </c>
      <c r="I33" s="15">
        <v>0</v>
      </c>
      <c r="J33" s="15">
        <v>2.0699999999999998</v>
      </c>
      <c r="K33" s="15">
        <v>0</v>
      </c>
      <c r="L33" s="15">
        <v>0</v>
      </c>
      <c r="M33" s="15">
        <v>0</v>
      </c>
      <c r="N33" s="15">
        <v>8</v>
      </c>
      <c r="O33" s="15">
        <v>25</v>
      </c>
      <c r="P33" s="15">
        <v>4</v>
      </c>
      <c r="Q33" s="15">
        <v>1.33</v>
      </c>
      <c r="R33" s="15">
        <v>2</v>
      </c>
      <c r="S33" s="15">
        <v>0.67</v>
      </c>
      <c r="T33" s="15">
        <v>2.67</v>
      </c>
      <c r="U33" s="15">
        <v>0</v>
      </c>
      <c r="V33" s="15">
        <v>25</v>
      </c>
      <c r="W33" s="15">
        <v>1</v>
      </c>
      <c r="X33" s="15">
        <v>15</v>
      </c>
      <c r="Y33" s="15">
        <v>5.33</v>
      </c>
      <c r="Z33" s="15">
        <v>0</v>
      </c>
      <c r="AA33" s="15">
        <v>13.67</v>
      </c>
      <c r="AB33" s="15">
        <v>150.53</v>
      </c>
      <c r="AC33" s="15">
        <f t="shared" si="0"/>
        <v>150.54000000000002</v>
      </c>
    </row>
    <row r="34" spans="1:29" ht="24" x14ac:dyDescent="0.2">
      <c r="A34" s="62">
        <v>33</v>
      </c>
      <c r="B34" s="62">
        <v>33</v>
      </c>
      <c r="C34" s="38" t="s">
        <v>24</v>
      </c>
      <c r="D34" s="38" t="s">
        <v>28</v>
      </c>
      <c r="E34" s="15">
        <v>30</v>
      </c>
      <c r="F34" s="15">
        <v>15</v>
      </c>
      <c r="G34" s="15">
        <v>0</v>
      </c>
      <c r="H34" s="15">
        <v>10</v>
      </c>
      <c r="I34" s="15">
        <v>0</v>
      </c>
      <c r="J34" s="15">
        <v>1.34</v>
      </c>
      <c r="K34" s="15">
        <v>0</v>
      </c>
      <c r="L34" s="15">
        <v>0</v>
      </c>
      <c r="M34" s="15">
        <v>0</v>
      </c>
      <c r="N34" s="15">
        <v>3</v>
      </c>
      <c r="O34" s="15">
        <v>30</v>
      </c>
      <c r="P34" s="15">
        <v>2.33</v>
      </c>
      <c r="Q34" s="15">
        <v>2.33</v>
      </c>
      <c r="R34" s="15">
        <v>2.33</v>
      </c>
      <c r="S34" s="15">
        <v>1</v>
      </c>
      <c r="T34" s="15">
        <v>1.67</v>
      </c>
      <c r="U34" s="15">
        <v>0</v>
      </c>
      <c r="V34" s="15">
        <v>6</v>
      </c>
      <c r="W34" s="15">
        <v>1.33</v>
      </c>
      <c r="X34" s="15">
        <v>28</v>
      </c>
      <c r="Y34" s="15">
        <v>6.67</v>
      </c>
      <c r="Z34" s="15">
        <v>0</v>
      </c>
      <c r="AA34" s="15">
        <v>9</v>
      </c>
      <c r="AB34" s="15">
        <v>150.01</v>
      </c>
      <c r="AC34" s="15">
        <f t="shared" ref="AC34:AC65" si="1">SUM(D34:AA34)</f>
        <v>149.99999999999997</v>
      </c>
    </row>
    <row r="35" spans="1:29" ht="24" x14ac:dyDescent="0.2">
      <c r="A35" s="62">
        <v>34</v>
      </c>
      <c r="B35" s="62">
        <v>34</v>
      </c>
      <c r="C35" s="38" t="s">
        <v>95</v>
      </c>
      <c r="D35" s="38" t="s">
        <v>96</v>
      </c>
      <c r="E35" s="15">
        <v>30</v>
      </c>
      <c r="F35" s="15">
        <v>15</v>
      </c>
      <c r="G35" s="15">
        <v>0</v>
      </c>
      <c r="H35" s="15">
        <v>20</v>
      </c>
      <c r="I35" s="15">
        <v>0</v>
      </c>
      <c r="J35" s="15">
        <v>1.69</v>
      </c>
      <c r="K35" s="15">
        <v>0</v>
      </c>
      <c r="L35" s="15">
        <v>0</v>
      </c>
      <c r="M35" s="15">
        <v>0</v>
      </c>
      <c r="N35" s="15">
        <v>10</v>
      </c>
      <c r="O35" s="15">
        <v>20</v>
      </c>
      <c r="P35" s="15">
        <v>2</v>
      </c>
      <c r="Q35" s="15">
        <v>1</v>
      </c>
      <c r="R35" s="15">
        <v>2</v>
      </c>
      <c r="S35" s="15">
        <v>1</v>
      </c>
      <c r="T35" s="15">
        <v>1</v>
      </c>
      <c r="U35" s="15">
        <v>0</v>
      </c>
      <c r="V35" s="15">
        <v>20</v>
      </c>
      <c r="W35" s="15">
        <v>3.67</v>
      </c>
      <c r="X35" s="15">
        <v>12.67</v>
      </c>
      <c r="Y35" s="15">
        <v>2.67</v>
      </c>
      <c r="Z35" s="15">
        <v>0</v>
      </c>
      <c r="AA35" s="15">
        <v>6.67</v>
      </c>
      <c r="AB35" s="15">
        <v>149.36000000000001</v>
      </c>
      <c r="AC35" s="15">
        <f t="shared" si="1"/>
        <v>149.36999999999998</v>
      </c>
    </row>
    <row r="36" spans="1:29" ht="24" x14ac:dyDescent="0.2">
      <c r="A36" s="62">
        <v>36</v>
      </c>
      <c r="B36" s="62">
        <v>35</v>
      </c>
      <c r="C36" s="38" t="s">
        <v>22</v>
      </c>
      <c r="D36" s="38" t="s">
        <v>80</v>
      </c>
      <c r="E36" s="15">
        <v>24</v>
      </c>
      <c r="F36" s="15">
        <v>15</v>
      </c>
      <c r="G36" s="15">
        <v>0</v>
      </c>
      <c r="H36" s="15">
        <v>20</v>
      </c>
      <c r="I36" s="15">
        <v>0</v>
      </c>
      <c r="J36" s="15">
        <v>2.68</v>
      </c>
      <c r="K36" s="15">
        <v>0</v>
      </c>
      <c r="L36" s="15">
        <v>0</v>
      </c>
      <c r="M36" s="15">
        <v>0</v>
      </c>
      <c r="N36" s="15">
        <v>10</v>
      </c>
      <c r="O36" s="15">
        <v>25</v>
      </c>
      <c r="P36" s="15">
        <v>2.67</v>
      </c>
      <c r="Q36" s="15">
        <v>2</v>
      </c>
      <c r="R36" s="15">
        <v>3</v>
      </c>
      <c r="S36" s="15">
        <v>2.67</v>
      </c>
      <c r="T36" s="15">
        <v>2.33</v>
      </c>
      <c r="U36" s="15">
        <v>0</v>
      </c>
      <c r="V36" s="15">
        <v>13.68</v>
      </c>
      <c r="W36" s="15">
        <v>3.33</v>
      </c>
      <c r="X36" s="15">
        <v>15.33</v>
      </c>
      <c r="Y36" s="15">
        <v>1.33</v>
      </c>
      <c r="Z36" s="15">
        <v>0</v>
      </c>
      <c r="AA36" s="15">
        <v>5</v>
      </c>
      <c r="AB36" s="15">
        <v>148.03</v>
      </c>
      <c r="AC36" s="15">
        <f t="shared" si="1"/>
        <v>148.02000000000001</v>
      </c>
    </row>
    <row r="37" spans="1:29" ht="24" x14ac:dyDescent="0.2">
      <c r="A37" s="62">
        <v>37</v>
      </c>
      <c r="B37" s="62">
        <v>36</v>
      </c>
      <c r="C37" s="38" t="s">
        <v>13</v>
      </c>
      <c r="D37" s="38" t="s">
        <v>100</v>
      </c>
      <c r="E37" s="15">
        <v>24</v>
      </c>
      <c r="F37" s="15">
        <v>15</v>
      </c>
      <c r="G37" s="15">
        <v>0</v>
      </c>
      <c r="H37" s="15">
        <v>10</v>
      </c>
      <c r="I37" s="15">
        <v>0</v>
      </c>
      <c r="J37" s="15">
        <v>2.17</v>
      </c>
      <c r="K37" s="15">
        <v>0</v>
      </c>
      <c r="L37" s="15">
        <v>0</v>
      </c>
      <c r="M37" s="15">
        <v>0</v>
      </c>
      <c r="N37" s="15">
        <v>8</v>
      </c>
      <c r="O37" s="15">
        <v>30</v>
      </c>
      <c r="P37" s="15">
        <v>3.67</v>
      </c>
      <c r="Q37" s="15">
        <v>1</v>
      </c>
      <c r="R37" s="15">
        <v>3.33</v>
      </c>
      <c r="S37" s="15">
        <v>2.33</v>
      </c>
      <c r="T37" s="15">
        <v>3</v>
      </c>
      <c r="U37" s="15">
        <v>0</v>
      </c>
      <c r="V37" s="15">
        <v>20.329999999999998</v>
      </c>
      <c r="W37" s="15">
        <v>0</v>
      </c>
      <c r="X37" s="15">
        <v>15.33</v>
      </c>
      <c r="Y37" s="15">
        <v>3.67</v>
      </c>
      <c r="Z37" s="15">
        <v>0</v>
      </c>
      <c r="AA37" s="15">
        <v>5</v>
      </c>
      <c r="AB37" s="15">
        <v>146.83000000000001</v>
      </c>
      <c r="AC37" s="15">
        <f t="shared" si="1"/>
        <v>146.82999999999998</v>
      </c>
    </row>
    <row r="38" spans="1:29" ht="24" x14ac:dyDescent="0.2">
      <c r="A38" s="62">
        <v>39</v>
      </c>
      <c r="B38" s="62">
        <v>37</v>
      </c>
      <c r="C38" s="38" t="s">
        <v>84</v>
      </c>
      <c r="D38" s="38" t="s">
        <v>129</v>
      </c>
      <c r="E38" s="15">
        <v>30</v>
      </c>
      <c r="F38" s="15">
        <v>15</v>
      </c>
      <c r="G38" s="15">
        <v>0</v>
      </c>
      <c r="H38" s="15">
        <v>0</v>
      </c>
      <c r="I38" s="15">
        <v>0</v>
      </c>
      <c r="J38" s="15">
        <v>1.99</v>
      </c>
      <c r="K38" s="15">
        <v>0</v>
      </c>
      <c r="L38" s="15">
        <v>0</v>
      </c>
      <c r="M38" s="15">
        <v>0</v>
      </c>
      <c r="N38" s="15">
        <v>5</v>
      </c>
      <c r="O38" s="15">
        <v>30</v>
      </c>
      <c r="P38" s="15">
        <v>3</v>
      </c>
      <c r="Q38" s="15">
        <v>1.67</v>
      </c>
      <c r="R38" s="15">
        <v>2.67</v>
      </c>
      <c r="S38" s="15">
        <v>1.67</v>
      </c>
      <c r="T38" s="15">
        <v>2</v>
      </c>
      <c r="U38" s="15">
        <v>0</v>
      </c>
      <c r="V38" s="15">
        <v>27</v>
      </c>
      <c r="W38" s="15">
        <v>3</v>
      </c>
      <c r="X38" s="15">
        <v>12</v>
      </c>
      <c r="Y38" s="15">
        <v>4</v>
      </c>
      <c r="Z38" s="15">
        <v>0</v>
      </c>
      <c r="AA38" s="15">
        <v>6</v>
      </c>
      <c r="AB38" s="15">
        <v>144.99</v>
      </c>
      <c r="AC38" s="15">
        <f t="shared" si="1"/>
        <v>145</v>
      </c>
    </row>
    <row r="39" spans="1:29" ht="24" x14ac:dyDescent="0.2">
      <c r="A39" s="62">
        <v>40</v>
      </c>
      <c r="B39" s="62">
        <v>38</v>
      </c>
      <c r="C39" s="38" t="s">
        <v>23</v>
      </c>
      <c r="D39" s="38" t="s">
        <v>130</v>
      </c>
      <c r="E39" s="15">
        <v>30</v>
      </c>
      <c r="F39" s="15">
        <v>15</v>
      </c>
      <c r="G39" s="15">
        <v>0</v>
      </c>
      <c r="H39" s="15">
        <v>0</v>
      </c>
      <c r="I39" s="15">
        <v>0</v>
      </c>
      <c r="J39" s="15">
        <v>1.9</v>
      </c>
      <c r="K39" s="15">
        <v>0</v>
      </c>
      <c r="L39" s="15">
        <v>0</v>
      </c>
      <c r="M39" s="15">
        <v>0</v>
      </c>
      <c r="N39" s="15">
        <v>5</v>
      </c>
      <c r="O39" s="15">
        <v>25</v>
      </c>
      <c r="P39" s="15">
        <v>3.67</v>
      </c>
      <c r="Q39" s="15">
        <v>1</v>
      </c>
      <c r="R39" s="15">
        <v>4.33</v>
      </c>
      <c r="S39" s="15">
        <v>4.33</v>
      </c>
      <c r="T39" s="15">
        <v>5</v>
      </c>
      <c r="U39" s="15">
        <v>0</v>
      </c>
      <c r="V39" s="15">
        <v>17</v>
      </c>
      <c r="W39" s="15">
        <v>5</v>
      </c>
      <c r="X39" s="15">
        <v>16.329999999999998</v>
      </c>
      <c r="Y39" s="15">
        <v>6</v>
      </c>
      <c r="Z39" s="15">
        <v>0</v>
      </c>
      <c r="AA39" s="15">
        <v>5</v>
      </c>
      <c r="AB39" s="15">
        <v>144.56</v>
      </c>
      <c r="AC39" s="15">
        <f t="shared" si="1"/>
        <v>144.56</v>
      </c>
    </row>
    <row r="40" spans="1:29" ht="24" x14ac:dyDescent="0.2">
      <c r="A40" s="62">
        <v>42</v>
      </c>
      <c r="B40" s="62">
        <v>39</v>
      </c>
      <c r="C40" s="38" t="s">
        <v>17</v>
      </c>
      <c r="D40" s="38" t="s">
        <v>29</v>
      </c>
      <c r="E40" s="15">
        <v>15</v>
      </c>
      <c r="F40" s="15">
        <v>7.5</v>
      </c>
      <c r="G40" s="15">
        <v>0</v>
      </c>
      <c r="H40" s="15">
        <v>10</v>
      </c>
      <c r="I40" s="15">
        <v>0</v>
      </c>
      <c r="J40" s="15">
        <v>2.58</v>
      </c>
      <c r="K40" s="15">
        <v>0</v>
      </c>
      <c r="L40" s="15">
        <v>0</v>
      </c>
      <c r="M40" s="15">
        <v>0</v>
      </c>
      <c r="N40" s="15">
        <v>10</v>
      </c>
      <c r="O40" s="15">
        <v>25</v>
      </c>
      <c r="P40" s="15">
        <v>4.33</v>
      </c>
      <c r="Q40" s="15">
        <v>2</v>
      </c>
      <c r="R40" s="15">
        <v>3.33</v>
      </c>
      <c r="S40" s="15">
        <v>1</v>
      </c>
      <c r="T40" s="15">
        <v>3</v>
      </c>
      <c r="U40" s="15">
        <v>0</v>
      </c>
      <c r="V40" s="15">
        <v>35.479999999999997</v>
      </c>
      <c r="W40" s="15">
        <v>1</v>
      </c>
      <c r="X40" s="15">
        <v>15.67</v>
      </c>
      <c r="Y40" s="15">
        <v>2.67</v>
      </c>
      <c r="Z40" s="15">
        <v>0</v>
      </c>
      <c r="AA40" s="15">
        <v>5</v>
      </c>
      <c r="AB40" s="15">
        <v>143.56</v>
      </c>
      <c r="AC40" s="15">
        <f t="shared" si="1"/>
        <v>143.55999999999997</v>
      </c>
    </row>
    <row r="41" spans="1:29" ht="24" x14ac:dyDescent="0.2">
      <c r="A41" s="62">
        <v>35</v>
      </c>
      <c r="B41" s="62">
        <v>40</v>
      </c>
      <c r="C41" s="38" t="s">
        <v>12</v>
      </c>
      <c r="D41" s="38" t="s">
        <v>97</v>
      </c>
      <c r="E41" s="15">
        <v>0</v>
      </c>
      <c r="F41" s="15">
        <v>6.5</v>
      </c>
      <c r="G41" s="15">
        <v>0</v>
      </c>
      <c r="H41" s="69">
        <v>20</v>
      </c>
      <c r="I41" s="15">
        <v>2</v>
      </c>
      <c r="J41" s="15">
        <v>4.59</v>
      </c>
      <c r="K41" s="15">
        <v>0</v>
      </c>
      <c r="L41" s="15">
        <v>0</v>
      </c>
      <c r="M41" s="15">
        <v>0</v>
      </c>
      <c r="N41" s="15">
        <v>10</v>
      </c>
      <c r="O41" s="15">
        <v>25</v>
      </c>
      <c r="P41" s="15">
        <v>4.67</v>
      </c>
      <c r="Q41" s="15">
        <v>2</v>
      </c>
      <c r="R41" s="15">
        <v>4.67</v>
      </c>
      <c r="S41" s="15">
        <v>5</v>
      </c>
      <c r="T41" s="15">
        <v>3.33</v>
      </c>
      <c r="U41" s="15">
        <v>0</v>
      </c>
      <c r="V41" s="15">
        <v>10</v>
      </c>
      <c r="W41" s="15">
        <v>5</v>
      </c>
      <c r="X41" s="15">
        <v>27</v>
      </c>
      <c r="Y41" s="15">
        <v>1.33</v>
      </c>
      <c r="Z41" s="15">
        <v>0</v>
      </c>
      <c r="AA41" s="15">
        <v>12.33</v>
      </c>
      <c r="AB41" s="15">
        <v>148.43</v>
      </c>
      <c r="AC41" s="15">
        <f t="shared" si="1"/>
        <v>143.42000000000002</v>
      </c>
    </row>
    <row r="42" spans="1:29" ht="24" x14ac:dyDescent="0.2">
      <c r="A42" s="62">
        <v>44</v>
      </c>
      <c r="B42" s="62">
        <v>41</v>
      </c>
      <c r="C42" s="38" t="s">
        <v>69</v>
      </c>
      <c r="D42" s="38" t="s">
        <v>131</v>
      </c>
      <c r="E42" s="15">
        <v>24</v>
      </c>
      <c r="F42" s="15">
        <v>15</v>
      </c>
      <c r="G42" s="15">
        <v>0</v>
      </c>
      <c r="H42" s="15">
        <v>10</v>
      </c>
      <c r="I42" s="15">
        <v>0</v>
      </c>
      <c r="J42" s="15">
        <v>0.92</v>
      </c>
      <c r="K42" s="15">
        <v>0</v>
      </c>
      <c r="L42" s="15">
        <v>0</v>
      </c>
      <c r="M42" s="15">
        <v>0</v>
      </c>
      <c r="N42" s="15">
        <v>10</v>
      </c>
      <c r="O42" s="15">
        <v>30</v>
      </c>
      <c r="P42" s="15">
        <v>2</v>
      </c>
      <c r="Q42" s="15">
        <v>1.33</v>
      </c>
      <c r="R42" s="15">
        <v>1.67</v>
      </c>
      <c r="S42" s="15">
        <v>0.67</v>
      </c>
      <c r="T42" s="15">
        <v>0.67</v>
      </c>
      <c r="U42" s="15">
        <v>0</v>
      </c>
      <c r="V42" s="15">
        <v>15.33</v>
      </c>
      <c r="W42" s="15">
        <v>5</v>
      </c>
      <c r="X42" s="15">
        <v>16.670000000000002</v>
      </c>
      <c r="Y42" s="15">
        <v>4</v>
      </c>
      <c r="Z42" s="15">
        <v>0</v>
      </c>
      <c r="AA42" s="15">
        <v>5</v>
      </c>
      <c r="AB42" s="15">
        <v>142.25</v>
      </c>
      <c r="AC42" s="15">
        <f t="shared" si="1"/>
        <v>142.26</v>
      </c>
    </row>
    <row r="43" spans="1:29" ht="24" x14ac:dyDescent="0.2">
      <c r="A43" s="62">
        <v>45</v>
      </c>
      <c r="B43" s="62">
        <v>42</v>
      </c>
      <c r="C43" s="38" t="s">
        <v>26</v>
      </c>
      <c r="D43" s="38" t="s">
        <v>132</v>
      </c>
      <c r="E43" s="15">
        <v>30</v>
      </c>
      <c r="F43" s="15">
        <v>15</v>
      </c>
      <c r="G43" s="15">
        <v>0</v>
      </c>
      <c r="H43" s="15">
        <v>10</v>
      </c>
      <c r="I43" s="15">
        <v>0</v>
      </c>
      <c r="J43" s="15">
        <v>2.2000000000000002</v>
      </c>
      <c r="K43" s="15">
        <v>0</v>
      </c>
      <c r="L43" s="15">
        <v>0</v>
      </c>
      <c r="M43" s="15">
        <v>0</v>
      </c>
      <c r="N43" s="15">
        <v>10</v>
      </c>
      <c r="O43" s="15">
        <v>25</v>
      </c>
      <c r="P43" s="15">
        <v>2</v>
      </c>
      <c r="Q43" s="15">
        <v>1</v>
      </c>
      <c r="R43" s="15">
        <v>3</v>
      </c>
      <c r="S43" s="15">
        <v>2</v>
      </c>
      <c r="T43" s="15">
        <v>3</v>
      </c>
      <c r="U43" s="15">
        <v>0</v>
      </c>
      <c r="V43" s="15">
        <v>10</v>
      </c>
      <c r="W43" s="15">
        <v>3.33</v>
      </c>
      <c r="X43" s="15">
        <v>14.33</v>
      </c>
      <c r="Y43" s="15">
        <v>2.33</v>
      </c>
      <c r="Z43" s="15">
        <v>0</v>
      </c>
      <c r="AA43" s="15">
        <v>8.33</v>
      </c>
      <c r="AB43" s="15">
        <v>141.54</v>
      </c>
      <c r="AC43" s="15">
        <f t="shared" si="1"/>
        <v>141.52000000000004</v>
      </c>
    </row>
    <row r="44" spans="1:29" x14ac:dyDescent="0.2">
      <c r="A44" s="62">
        <v>46</v>
      </c>
      <c r="B44" s="62">
        <v>43</v>
      </c>
      <c r="C44" s="38" t="s">
        <v>53</v>
      </c>
      <c r="D44" s="38" t="s">
        <v>54</v>
      </c>
      <c r="E44" s="15">
        <v>30</v>
      </c>
      <c r="F44" s="15">
        <v>15</v>
      </c>
      <c r="G44" s="15">
        <v>0</v>
      </c>
      <c r="H44" s="15">
        <v>0</v>
      </c>
      <c r="I44" s="15">
        <v>0</v>
      </c>
      <c r="J44" s="15">
        <v>1.39</v>
      </c>
      <c r="K44" s="15">
        <v>0</v>
      </c>
      <c r="L44" s="15">
        <v>0</v>
      </c>
      <c r="M44" s="15">
        <v>0</v>
      </c>
      <c r="N44" s="15">
        <v>8</v>
      </c>
      <c r="O44" s="15">
        <v>15</v>
      </c>
      <c r="P44" s="15">
        <v>1</v>
      </c>
      <c r="Q44" s="15">
        <v>1</v>
      </c>
      <c r="R44" s="15">
        <v>1</v>
      </c>
      <c r="S44" s="15">
        <v>2.67</v>
      </c>
      <c r="T44" s="15">
        <v>2.33</v>
      </c>
      <c r="U44" s="15">
        <v>0</v>
      </c>
      <c r="V44" s="15">
        <v>41.67</v>
      </c>
      <c r="W44" s="15">
        <v>0</v>
      </c>
      <c r="X44" s="15">
        <v>14</v>
      </c>
      <c r="Y44" s="15">
        <v>5</v>
      </c>
      <c r="Z44" s="15">
        <v>0</v>
      </c>
      <c r="AA44" s="15">
        <v>3.33</v>
      </c>
      <c r="AB44" s="15">
        <v>141.38999999999999</v>
      </c>
      <c r="AC44" s="15">
        <f t="shared" si="1"/>
        <v>141.39000000000001</v>
      </c>
    </row>
    <row r="45" spans="1:29" ht="24" x14ac:dyDescent="0.2">
      <c r="A45" s="62">
        <v>38</v>
      </c>
      <c r="B45" s="62">
        <v>44</v>
      </c>
      <c r="C45" s="38" t="s">
        <v>12</v>
      </c>
      <c r="D45" s="38" t="s">
        <v>44</v>
      </c>
      <c r="E45" s="15">
        <v>6</v>
      </c>
      <c r="F45" s="15">
        <v>15</v>
      </c>
      <c r="G45" s="15">
        <v>0</v>
      </c>
      <c r="H45" s="69">
        <v>20</v>
      </c>
      <c r="I45" s="15">
        <v>0</v>
      </c>
      <c r="J45" s="15">
        <v>4.6100000000000003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  <c r="P45" s="15">
        <v>4</v>
      </c>
      <c r="Q45" s="15">
        <v>2</v>
      </c>
      <c r="R45" s="15">
        <v>3</v>
      </c>
      <c r="S45" s="15">
        <v>3</v>
      </c>
      <c r="T45" s="15">
        <v>2.67</v>
      </c>
      <c r="U45" s="15">
        <v>0</v>
      </c>
      <c r="V45" s="15">
        <v>20</v>
      </c>
      <c r="W45" s="15">
        <v>0</v>
      </c>
      <c r="X45" s="15">
        <v>26.33</v>
      </c>
      <c r="Y45" s="15">
        <v>4.67</v>
      </c>
      <c r="Z45" s="15">
        <v>0</v>
      </c>
      <c r="AA45" s="15">
        <v>0</v>
      </c>
      <c r="AB45" s="15">
        <v>146.27000000000001</v>
      </c>
      <c r="AC45" s="15">
        <f t="shared" si="1"/>
        <v>141.28</v>
      </c>
    </row>
    <row r="46" spans="1:29" ht="24" x14ac:dyDescent="0.2">
      <c r="A46" s="62">
        <v>48</v>
      </c>
      <c r="B46" s="62">
        <v>45</v>
      </c>
      <c r="C46" s="38" t="s">
        <v>127</v>
      </c>
      <c r="D46" s="38" t="s">
        <v>133</v>
      </c>
      <c r="E46" s="15">
        <v>30</v>
      </c>
      <c r="F46" s="15">
        <v>15</v>
      </c>
      <c r="G46" s="15">
        <v>0</v>
      </c>
      <c r="H46" s="15">
        <v>10</v>
      </c>
      <c r="I46" s="15">
        <v>0</v>
      </c>
      <c r="J46" s="15">
        <v>2.0699999999999998</v>
      </c>
      <c r="K46" s="15">
        <v>0</v>
      </c>
      <c r="L46" s="15">
        <v>0</v>
      </c>
      <c r="M46" s="15">
        <v>0</v>
      </c>
      <c r="N46" s="15">
        <v>10</v>
      </c>
      <c r="O46" s="15">
        <v>25</v>
      </c>
      <c r="P46" s="15">
        <v>4</v>
      </c>
      <c r="Q46" s="15">
        <v>1.33</v>
      </c>
      <c r="R46" s="15">
        <v>2</v>
      </c>
      <c r="S46" s="15">
        <v>0.67</v>
      </c>
      <c r="T46" s="15">
        <v>2.67</v>
      </c>
      <c r="U46" s="15">
        <v>0</v>
      </c>
      <c r="V46" s="15">
        <v>11.97</v>
      </c>
      <c r="W46" s="15">
        <v>3</v>
      </c>
      <c r="X46" s="15">
        <v>14.67</v>
      </c>
      <c r="Y46" s="15">
        <v>5.33</v>
      </c>
      <c r="Z46" s="15">
        <v>0</v>
      </c>
      <c r="AA46" s="15">
        <v>3.33</v>
      </c>
      <c r="AB46" s="15">
        <v>141.03</v>
      </c>
      <c r="AC46" s="15">
        <f t="shared" si="1"/>
        <v>141.04000000000002</v>
      </c>
    </row>
    <row r="47" spans="1:29" ht="24" x14ac:dyDescent="0.2">
      <c r="A47" s="62">
        <v>49</v>
      </c>
      <c r="B47" s="62">
        <v>46</v>
      </c>
      <c r="C47" s="38" t="s">
        <v>45</v>
      </c>
      <c r="D47" s="38" t="s">
        <v>56</v>
      </c>
      <c r="E47" s="15">
        <v>27</v>
      </c>
      <c r="F47" s="15">
        <v>15</v>
      </c>
      <c r="G47" s="15">
        <v>0</v>
      </c>
      <c r="H47" s="15">
        <v>0</v>
      </c>
      <c r="I47" s="15">
        <v>0</v>
      </c>
      <c r="J47" s="15">
        <v>4.26</v>
      </c>
      <c r="K47" s="15">
        <v>0</v>
      </c>
      <c r="L47" s="15">
        <v>0</v>
      </c>
      <c r="M47" s="15">
        <v>0</v>
      </c>
      <c r="N47" s="15">
        <v>5</v>
      </c>
      <c r="O47" s="15">
        <v>30</v>
      </c>
      <c r="P47" s="15">
        <v>2</v>
      </c>
      <c r="Q47" s="15">
        <v>2</v>
      </c>
      <c r="R47" s="15">
        <v>3</v>
      </c>
      <c r="S47" s="15">
        <v>2</v>
      </c>
      <c r="T47" s="15">
        <v>2</v>
      </c>
      <c r="U47" s="15">
        <v>13.33</v>
      </c>
      <c r="V47" s="15">
        <v>5</v>
      </c>
      <c r="W47" s="15">
        <v>0.33</v>
      </c>
      <c r="X47" s="15">
        <v>14.67</v>
      </c>
      <c r="Y47" s="15">
        <v>5</v>
      </c>
      <c r="Z47" s="15">
        <v>0</v>
      </c>
      <c r="AA47" s="15">
        <v>10</v>
      </c>
      <c r="AB47" s="15">
        <v>140.59</v>
      </c>
      <c r="AC47" s="15">
        <f t="shared" si="1"/>
        <v>140.58999999999997</v>
      </c>
    </row>
    <row r="48" spans="1:29" ht="24" x14ac:dyDescent="0.2">
      <c r="A48" s="62">
        <v>41</v>
      </c>
      <c r="B48" s="62">
        <v>47</v>
      </c>
      <c r="C48" s="38" t="s">
        <v>23</v>
      </c>
      <c r="D48" s="38" t="s">
        <v>98</v>
      </c>
      <c r="E48" s="15">
        <v>27</v>
      </c>
      <c r="F48" s="15">
        <v>15</v>
      </c>
      <c r="G48" s="15">
        <v>0</v>
      </c>
      <c r="H48" s="69">
        <v>20</v>
      </c>
      <c r="I48" s="15">
        <v>0</v>
      </c>
      <c r="J48" s="15">
        <v>1.9</v>
      </c>
      <c r="K48" s="15">
        <v>0</v>
      </c>
      <c r="L48" s="15">
        <v>0</v>
      </c>
      <c r="M48" s="15">
        <v>0</v>
      </c>
      <c r="N48" s="15">
        <v>10</v>
      </c>
      <c r="O48" s="15">
        <v>25</v>
      </c>
      <c r="P48" s="15">
        <v>3.67</v>
      </c>
      <c r="Q48" s="15">
        <v>1</v>
      </c>
      <c r="R48" s="15">
        <v>4</v>
      </c>
      <c r="S48" s="15">
        <v>4</v>
      </c>
      <c r="T48" s="15">
        <v>5</v>
      </c>
      <c r="U48" s="15">
        <v>0</v>
      </c>
      <c r="V48" s="15">
        <v>6</v>
      </c>
      <c r="W48" s="15">
        <v>0</v>
      </c>
      <c r="X48" s="15">
        <v>16.329999999999998</v>
      </c>
      <c r="Y48" s="15">
        <v>0</v>
      </c>
      <c r="Z48" s="15">
        <v>0</v>
      </c>
      <c r="AA48" s="15">
        <v>0</v>
      </c>
      <c r="AB48" s="15">
        <v>143.9</v>
      </c>
      <c r="AC48" s="15">
        <f t="shared" si="1"/>
        <v>138.9</v>
      </c>
    </row>
    <row r="49" spans="1:29" ht="24" x14ac:dyDescent="0.2">
      <c r="A49" s="62">
        <v>50</v>
      </c>
      <c r="B49" s="62">
        <v>48</v>
      </c>
      <c r="C49" s="38" t="s">
        <v>11</v>
      </c>
      <c r="D49" s="38" t="s">
        <v>73</v>
      </c>
      <c r="E49" s="15">
        <v>30</v>
      </c>
      <c r="F49" s="15">
        <v>15</v>
      </c>
      <c r="G49" s="15">
        <v>0</v>
      </c>
      <c r="H49" s="15">
        <v>0</v>
      </c>
      <c r="I49" s="15">
        <v>0</v>
      </c>
      <c r="J49" s="15">
        <v>1.19</v>
      </c>
      <c r="K49" s="15">
        <v>0</v>
      </c>
      <c r="L49" s="15">
        <v>0</v>
      </c>
      <c r="M49" s="15">
        <v>0</v>
      </c>
      <c r="N49" s="15">
        <v>0</v>
      </c>
      <c r="O49" s="15">
        <v>30</v>
      </c>
      <c r="P49" s="15">
        <v>2.67</v>
      </c>
      <c r="Q49" s="15">
        <v>1.33</v>
      </c>
      <c r="R49" s="15">
        <v>3</v>
      </c>
      <c r="S49" s="15">
        <v>1.33</v>
      </c>
      <c r="T49" s="15">
        <v>2</v>
      </c>
      <c r="U49" s="15">
        <v>0.33</v>
      </c>
      <c r="V49" s="15">
        <v>25.85</v>
      </c>
      <c r="W49" s="15">
        <v>1</v>
      </c>
      <c r="X49" s="15">
        <v>13.67</v>
      </c>
      <c r="Y49" s="15">
        <v>4</v>
      </c>
      <c r="Z49" s="15">
        <v>0</v>
      </c>
      <c r="AA49" s="15">
        <v>7</v>
      </c>
      <c r="AB49" s="15">
        <v>138.37</v>
      </c>
      <c r="AC49" s="15">
        <f t="shared" si="1"/>
        <v>138.37</v>
      </c>
    </row>
    <row r="50" spans="1:29" ht="24" x14ac:dyDescent="0.2">
      <c r="A50" s="62">
        <v>43</v>
      </c>
      <c r="B50" s="62">
        <v>49</v>
      </c>
      <c r="C50" s="38" t="s">
        <v>69</v>
      </c>
      <c r="D50" s="38" t="s">
        <v>74</v>
      </c>
      <c r="E50" s="15">
        <v>27</v>
      </c>
      <c r="F50" s="15">
        <v>3.02</v>
      </c>
      <c r="G50" s="15">
        <v>0</v>
      </c>
      <c r="H50" s="69">
        <v>20</v>
      </c>
      <c r="I50" s="15">
        <v>0</v>
      </c>
      <c r="J50" s="15">
        <v>1.04</v>
      </c>
      <c r="K50" s="15">
        <v>0</v>
      </c>
      <c r="L50" s="15">
        <v>0</v>
      </c>
      <c r="M50" s="15">
        <v>0</v>
      </c>
      <c r="N50" s="15">
        <v>0</v>
      </c>
      <c r="O50" s="15">
        <v>30</v>
      </c>
      <c r="P50" s="15">
        <v>2</v>
      </c>
      <c r="Q50" s="15">
        <v>2</v>
      </c>
      <c r="R50" s="15">
        <v>2</v>
      </c>
      <c r="S50" s="15">
        <v>1</v>
      </c>
      <c r="T50" s="15">
        <v>1</v>
      </c>
      <c r="U50" s="15">
        <v>0</v>
      </c>
      <c r="V50" s="15">
        <v>12</v>
      </c>
      <c r="W50" s="15">
        <v>0</v>
      </c>
      <c r="X50" s="15">
        <v>27.67</v>
      </c>
      <c r="Y50" s="15">
        <v>3.67</v>
      </c>
      <c r="Z50" s="15">
        <v>0</v>
      </c>
      <c r="AA50" s="15">
        <v>5.33</v>
      </c>
      <c r="AB50" s="15">
        <v>142.72999999999999</v>
      </c>
      <c r="AC50" s="15">
        <f t="shared" si="1"/>
        <v>137.73000000000002</v>
      </c>
    </row>
    <row r="51" spans="1:29" ht="24" x14ac:dyDescent="0.2">
      <c r="A51" s="62">
        <v>47</v>
      </c>
      <c r="B51" s="62">
        <v>50</v>
      </c>
      <c r="C51" s="38" t="s">
        <v>12</v>
      </c>
      <c r="D51" s="38" t="s">
        <v>92</v>
      </c>
      <c r="E51" s="15">
        <v>3</v>
      </c>
      <c r="F51" s="15">
        <v>15</v>
      </c>
      <c r="G51" s="15">
        <v>0</v>
      </c>
      <c r="H51" s="69">
        <v>20</v>
      </c>
      <c r="I51" s="15">
        <v>0</v>
      </c>
      <c r="J51" s="15">
        <v>4.59</v>
      </c>
      <c r="K51" s="15">
        <v>0</v>
      </c>
      <c r="L51" s="15">
        <v>0</v>
      </c>
      <c r="M51" s="15">
        <v>0</v>
      </c>
      <c r="N51" s="15">
        <v>10</v>
      </c>
      <c r="O51" s="15">
        <v>25</v>
      </c>
      <c r="P51" s="15">
        <v>4.67</v>
      </c>
      <c r="Q51" s="15">
        <v>2</v>
      </c>
      <c r="R51" s="15">
        <v>4.67</v>
      </c>
      <c r="S51" s="15">
        <v>5</v>
      </c>
      <c r="T51" s="15">
        <v>3.33</v>
      </c>
      <c r="U51" s="15">
        <v>0</v>
      </c>
      <c r="V51" s="15">
        <v>9.52</v>
      </c>
      <c r="W51" s="15">
        <v>0</v>
      </c>
      <c r="X51" s="15">
        <v>27</v>
      </c>
      <c r="Y51" s="15">
        <v>1.33</v>
      </c>
      <c r="Z51" s="15">
        <v>0</v>
      </c>
      <c r="AA51" s="15">
        <v>1</v>
      </c>
      <c r="AB51" s="15">
        <v>141.11000000000001</v>
      </c>
      <c r="AC51" s="15">
        <f t="shared" si="1"/>
        <v>136.11000000000001</v>
      </c>
    </row>
    <row r="52" spans="1:29" x14ac:dyDescent="0.2">
      <c r="A52" s="62">
        <v>52</v>
      </c>
      <c r="B52" s="62">
        <v>51</v>
      </c>
      <c r="C52" s="38" t="s">
        <v>53</v>
      </c>
      <c r="D52" s="38" t="s">
        <v>57</v>
      </c>
      <c r="E52" s="15">
        <v>27</v>
      </c>
      <c r="F52" s="15">
        <v>15</v>
      </c>
      <c r="G52" s="15">
        <v>0</v>
      </c>
      <c r="H52" s="15">
        <v>0</v>
      </c>
      <c r="I52" s="15">
        <v>0</v>
      </c>
      <c r="J52" s="15">
        <v>1.39</v>
      </c>
      <c r="K52" s="15">
        <v>0</v>
      </c>
      <c r="L52" s="15">
        <v>0</v>
      </c>
      <c r="M52" s="15">
        <v>0</v>
      </c>
      <c r="N52" s="15">
        <v>5</v>
      </c>
      <c r="O52" s="15">
        <v>15</v>
      </c>
      <c r="P52" s="15">
        <v>1</v>
      </c>
      <c r="Q52" s="15">
        <v>1</v>
      </c>
      <c r="R52" s="15">
        <v>1</v>
      </c>
      <c r="S52" s="15">
        <v>2.67</v>
      </c>
      <c r="T52" s="15">
        <v>2.33</v>
      </c>
      <c r="U52" s="15">
        <v>8.33</v>
      </c>
      <c r="V52" s="15">
        <v>27.33</v>
      </c>
      <c r="W52" s="15">
        <v>5</v>
      </c>
      <c r="X52" s="15">
        <v>15.67</v>
      </c>
      <c r="Y52" s="15">
        <v>5</v>
      </c>
      <c r="Z52" s="15">
        <v>0</v>
      </c>
      <c r="AA52" s="15">
        <v>3.33</v>
      </c>
      <c r="AB52" s="15">
        <v>136.06</v>
      </c>
      <c r="AC52" s="15">
        <f t="shared" si="1"/>
        <v>136.05000000000001</v>
      </c>
    </row>
    <row r="53" spans="1:29" ht="24" x14ac:dyDescent="0.2">
      <c r="A53" s="62">
        <v>53</v>
      </c>
      <c r="B53" s="62">
        <v>52</v>
      </c>
      <c r="C53" s="38" t="s">
        <v>18</v>
      </c>
      <c r="D53" s="38" t="s">
        <v>135</v>
      </c>
      <c r="E53" s="15">
        <v>18</v>
      </c>
      <c r="F53" s="15">
        <v>15</v>
      </c>
      <c r="G53" s="15">
        <v>0</v>
      </c>
      <c r="H53" s="15">
        <v>0</v>
      </c>
      <c r="I53" s="15">
        <v>0</v>
      </c>
      <c r="J53" s="15">
        <v>2.76</v>
      </c>
      <c r="K53" s="15">
        <v>0</v>
      </c>
      <c r="L53" s="15">
        <v>0</v>
      </c>
      <c r="M53" s="15">
        <v>0</v>
      </c>
      <c r="N53" s="15">
        <v>0</v>
      </c>
      <c r="O53" s="15">
        <v>25</v>
      </c>
      <c r="P53" s="15">
        <v>1</v>
      </c>
      <c r="Q53" s="15">
        <v>4</v>
      </c>
      <c r="R53" s="15">
        <v>4.67</v>
      </c>
      <c r="S53" s="15">
        <v>4.33</v>
      </c>
      <c r="T53" s="15">
        <v>3</v>
      </c>
      <c r="U53" s="15">
        <v>0</v>
      </c>
      <c r="V53" s="15">
        <v>30.05</v>
      </c>
      <c r="W53" s="15">
        <v>0</v>
      </c>
      <c r="X53" s="15">
        <v>12</v>
      </c>
      <c r="Y53" s="15">
        <v>9.33</v>
      </c>
      <c r="Z53" s="15">
        <v>0</v>
      </c>
      <c r="AA53" s="15">
        <v>6.67</v>
      </c>
      <c r="AB53" s="15">
        <v>135.81</v>
      </c>
      <c r="AC53" s="15">
        <f t="shared" si="1"/>
        <v>135.80999999999997</v>
      </c>
    </row>
    <row r="54" spans="1:29" ht="24" x14ac:dyDescent="0.2">
      <c r="A54" s="62">
        <v>54</v>
      </c>
      <c r="B54" s="62">
        <v>53</v>
      </c>
      <c r="C54" s="38" t="s">
        <v>136</v>
      </c>
      <c r="D54" s="38" t="s">
        <v>137</v>
      </c>
      <c r="E54" s="15">
        <v>30</v>
      </c>
      <c r="F54" s="15">
        <v>15</v>
      </c>
      <c r="G54" s="15">
        <v>0</v>
      </c>
      <c r="H54" s="15">
        <v>0</v>
      </c>
      <c r="I54" s="15">
        <v>0</v>
      </c>
      <c r="J54" s="15">
        <v>1.03</v>
      </c>
      <c r="K54" s="15">
        <v>0</v>
      </c>
      <c r="L54" s="15">
        <v>0</v>
      </c>
      <c r="M54" s="15">
        <v>0</v>
      </c>
      <c r="N54" s="15">
        <v>0</v>
      </c>
      <c r="O54" s="15">
        <v>30</v>
      </c>
      <c r="P54" s="15">
        <v>2</v>
      </c>
      <c r="Q54" s="15">
        <v>2</v>
      </c>
      <c r="R54" s="15">
        <v>2</v>
      </c>
      <c r="S54" s="15">
        <v>1</v>
      </c>
      <c r="T54" s="15">
        <v>2</v>
      </c>
      <c r="U54" s="15">
        <v>0</v>
      </c>
      <c r="V54" s="15">
        <v>26.27</v>
      </c>
      <c r="W54" s="15">
        <v>1.33</v>
      </c>
      <c r="X54" s="15">
        <v>13.67</v>
      </c>
      <c r="Y54" s="15">
        <v>2.67</v>
      </c>
      <c r="Z54" s="15">
        <v>0</v>
      </c>
      <c r="AA54" s="15">
        <v>6.67</v>
      </c>
      <c r="AB54" s="15">
        <v>135.63999999999999</v>
      </c>
      <c r="AC54" s="15">
        <f t="shared" si="1"/>
        <v>135.63999999999999</v>
      </c>
    </row>
    <row r="55" spans="1:29" ht="24" x14ac:dyDescent="0.2">
      <c r="A55" s="62">
        <v>55</v>
      </c>
      <c r="B55" s="62">
        <v>54</v>
      </c>
      <c r="C55" s="38" t="s">
        <v>22</v>
      </c>
      <c r="D55" s="38" t="s">
        <v>99</v>
      </c>
      <c r="E55" s="15">
        <v>21</v>
      </c>
      <c r="F55" s="15">
        <v>15</v>
      </c>
      <c r="G55" s="15">
        <v>0</v>
      </c>
      <c r="H55" s="15">
        <v>10</v>
      </c>
      <c r="I55" s="15">
        <v>0</v>
      </c>
      <c r="J55" s="15">
        <v>2.68</v>
      </c>
      <c r="K55" s="15">
        <v>0</v>
      </c>
      <c r="L55" s="15">
        <v>0</v>
      </c>
      <c r="M55" s="15">
        <v>0</v>
      </c>
      <c r="N55" s="15">
        <v>10</v>
      </c>
      <c r="O55" s="15">
        <v>25</v>
      </c>
      <c r="P55" s="15">
        <v>2.67</v>
      </c>
      <c r="Q55" s="15">
        <v>2</v>
      </c>
      <c r="R55" s="15">
        <v>3</v>
      </c>
      <c r="S55" s="15">
        <v>2.67</v>
      </c>
      <c r="T55" s="15">
        <v>2.33</v>
      </c>
      <c r="U55" s="15">
        <v>0</v>
      </c>
      <c r="V55" s="15">
        <v>4.2300000000000004</v>
      </c>
      <c r="W55" s="15">
        <v>5</v>
      </c>
      <c r="X55" s="15">
        <v>14</v>
      </c>
      <c r="Y55" s="15">
        <v>4</v>
      </c>
      <c r="Z55" s="15">
        <v>0</v>
      </c>
      <c r="AA55" s="15">
        <v>11.33</v>
      </c>
      <c r="AB55" s="15">
        <v>134.91</v>
      </c>
      <c r="AC55" s="15">
        <f t="shared" si="1"/>
        <v>134.91000000000003</v>
      </c>
    </row>
    <row r="56" spans="1:29" ht="36" x14ac:dyDescent="0.2">
      <c r="A56" s="62">
        <v>56</v>
      </c>
      <c r="B56" s="62">
        <v>55</v>
      </c>
      <c r="C56" s="38" t="s">
        <v>16</v>
      </c>
      <c r="D56" s="38" t="s">
        <v>102</v>
      </c>
      <c r="E56" s="15">
        <v>24</v>
      </c>
      <c r="F56" s="15">
        <v>15</v>
      </c>
      <c r="G56" s="15">
        <v>0</v>
      </c>
      <c r="H56" s="15">
        <v>10</v>
      </c>
      <c r="I56" s="15">
        <v>0</v>
      </c>
      <c r="J56" s="15">
        <v>2.14</v>
      </c>
      <c r="K56" s="15">
        <v>0</v>
      </c>
      <c r="L56" s="15">
        <v>0</v>
      </c>
      <c r="M56" s="15">
        <v>0</v>
      </c>
      <c r="N56" s="15">
        <v>10</v>
      </c>
      <c r="O56" s="15">
        <v>30</v>
      </c>
      <c r="P56" s="15">
        <v>2</v>
      </c>
      <c r="Q56" s="15">
        <v>1</v>
      </c>
      <c r="R56" s="15">
        <v>1</v>
      </c>
      <c r="S56" s="15">
        <v>1.33</v>
      </c>
      <c r="T56" s="15">
        <v>2</v>
      </c>
      <c r="U56" s="15">
        <v>0</v>
      </c>
      <c r="V56" s="15">
        <v>12</v>
      </c>
      <c r="W56" s="15">
        <v>3.33</v>
      </c>
      <c r="X56" s="15">
        <v>14.33</v>
      </c>
      <c r="Y56" s="15">
        <v>2.33</v>
      </c>
      <c r="Z56" s="15">
        <v>0</v>
      </c>
      <c r="AA56" s="15">
        <v>4.33</v>
      </c>
      <c r="AB56" s="15">
        <v>134.81</v>
      </c>
      <c r="AC56" s="15">
        <f t="shared" si="1"/>
        <v>134.79000000000002</v>
      </c>
    </row>
    <row r="57" spans="1:29" ht="24" x14ac:dyDescent="0.2">
      <c r="A57" s="62">
        <v>57</v>
      </c>
      <c r="B57" s="62">
        <v>56</v>
      </c>
      <c r="C57" s="38" t="s">
        <v>104</v>
      </c>
      <c r="D57" s="38" t="s">
        <v>105</v>
      </c>
      <c r="E57" s="15">
        <v>27</v>
      </c>
      <c r="F57" s="15">
        <v>11.8</v>
      </c>
      <c r="G57" s="15">
        <v>0</v>
      </c>
      <c r="H57" s="15">
        <v>0</v>
      </c>
      <c r="I57" s="15">
        <v>0</v>
      </c>
      <c r="J57" s="15">
        <v>2.78</v>
      </c>
      <c r="K57" s="15">
        <v>0</v>
      </c>
      <c r="L57" s="15">
        <v>0</v>
      </c>
      <c r="M57" s="15">
        <v>0</v>
      </c>
      <c r="N57" s="15">
        <v>5</v>
      </c>
      <c r="O57" s="15">
        <v>30</v>
      </c>
      <c r="P57" s="15">
        <v>1.67</v>
      </c>
      <c r="Q57" s="15">
        <v>1</v>
      </c>
      <c r="R57" s="15">
        <v>1.67</v>
      </c>
      <c r="S57" s="15">
        <v>1.33</v>
      </c>
      <c r="T57" s="15">
        <v>1</v>
      </c>
      <c r="U57" s="15">
        <v>0</v>
      </c>
      <c r="V57" s="15">
        <v>25.79</v>
      </c>
      <c r="W57" s="15">
        <v>1.67</v>
      </c>
      <c r="X57" s="15">
        <v>12</v>
      </c>
      <c r="Y57" s="15">
        <v>7</v>
      </c>
      <c r="Z57" s="15">
        <v>0</v>
      </c>
      <c r="AA57" s="15">
        <v>5</v>
      </c>
      <c r="AB57" s="15">
        <v>134.71</v>
      </c>
      <c r="AC57" s="15">
        <f t="shared" si="1"/>
        <v>134.70999999999998</v>
      </c>
    </row>
    <row r="58" spans="1:29" ht="24" x14ac:dyDescent="0.2">
      <c r="A58" s="62">
        <v>59</v>
      </c>
      <c r="B58" s="62">
        <v>57</v>
      </c>
      <c r="C58" s="38" t="s">
        <v>22</v>
      </c>
      <c r="D58" s="38" t="s">
        <v>138</v>
      </c>
      <c r="E58" s="15">
        <v>27</v>
      </c>
      <c r="F58" s="15">
        <v>15</v>
      </c>
      <c r="G58" s="15">
        <v>0</v>
      </c>
      <c r="H58" s="15">
        <v>10</v>
      </c>
      <c r="I58" s="15">
        <v>0</v>
      </c>
      <c r="J58" s="15">
        <v>2.68</v>
      </c>
      <c r="K58" s="15">
        <v>0</v>
      </c>
      <c r="L58" s="15">
        <v>0</v>
      </c>
      <c r="M58" s="15">
        <v>0</v>
      </c>
      <c r="N58" s="15">
        <v>5</v>
      </c>
      <c r="O58" s="15">
        <v>25</v>
      </c>
      <c r="P58" s="15">
        <v>2.67</v>
      </c>
      <c r="Q58" s="15">
        <v>2</v>
      </c>
      <c r="R58" s="15">
        <v>3</v>
      </c>
      <c r="S58" s="15">
        <v>2.67</v>
      </c>
      <c r="T58" s="15">
        <v>2.33</v>
      </c>
      <c r="U58" s="15">
        <v>0</v>
      </c>
      <c r="V58" s="15">
        <v>5.33</v>
      </c>
      <c r="W58" s="15">
        <v>1.67</v>
      </c>
      <c r="X58" s="15">
        <v>15.33</v>
      </c>
      <c r="Y58" s="15">
        <v>7.33</v>
      </c>
      <c r="Z58" s="15">
        <v>0</v>
      </c>
      <c r="AA58" s="15">
        <v>6.67</v>
      </c>
      <c r="AB58" s="15">
        <v>133.68</v>
      </c>
      <c r="AC58" s="15">
        <f t="shared" si="1"/>
        <v>133.68</v>
      </c>
    </row>
    <row r="59" spans="1:29" ht="24" x14ac:dyDescent="0.2">
      <c r="A59" s="62">
        <v>60</v>
      </c>
      <c r="B59" s="62">
        <v>58</v>
      </c>
      <c r="C59" s="38" t="s">
        <v>104</v>
      </c>
      <c r="D59" s="38" t="s">
        <v>139</v>
      </c>
      <c r="E59" s="15">
        <v>30</v>
      </c>
      <c r="F59" s="15">
        <v>14.2</v>
      </c>
      <c r="G59" s="15">
        <v>0</v>
      </c>
      <c r="H59" s="15">
        <v>0</v>
      </c>
      <c r="I59" s="15">
        <v>0</v>
      </c>
      <c r="J59" s="15">
        <v>2.65</v>
      </c>
      <c r="K59" s="15">
        <v>0</v>
      </c>
      <c r="L59" s="15">
        <v>0</v>
      </c>
      <c r="M59" s="15">
        <v>0</v>
      </c>
      <c r="N59" s="15">
        <v>0</v>
      </c>
      <c r="O59" s="15">
        <v>30</v>
      </c>
      <c r="P59" s="15">
        <v>1.33</v>
      </c>
      <c r="Q59" s="15">
        <v>1.67</v>
      </c>
      <c r="R59" s="15">
        <v>2</v>
      </c>
      <c r="S59" s="15">
        <v>0.67</v>
      </c>
      <c r="T59" s="15">
        <v>1.33</v>
      </c>
      <c r="U59" s="15">
        <v>5</v>
      </c>
      <c r="V59" s="15">
        <v>4</v>
      </c>
      <c r="W59" s="15">
        <v>1</v>
      </c>
      <c r="X59" s="15">
        <v>30</v>
      </c>
      <c r="Y59" s="15">
        <v>3</v>
      </c>
      <c r="Z59" s="15">
        <v>0</v>
      </c>
      <c r="AA59" s="15">
        <v>6.67</v>
      </c>
      <c r="AB59" s="15">
        <v>133.52000000000001</v>
      </c>
      <c r="AC59" s="15">
        <f t="shared" si="1"/>
        <v>133.51999999999998</v>
      </c>
    </row>
    <row r="60" spans="1:29" ht="24" x14ac:dyDescent="0.2">
      <c r="A60" s="62">
        <v>61</v>
      </c>
      <c r="B60" s="62">
        <v>59</v>
      </c>
      <c r="C60" s="38" t="s">
        <v>51</v>
      </c>
      <c r="D60" s="38" t="s">
        <v>59</v>
      </c>
      <c r="E60" s="15">
        <v>30</v>
      </c>
      <c r="F60" s="15">
        <v>2</v>
      </c>
      <c r="G60" s="15">
        <v>0</v>
      </c>
      <c r="H60" s="15">
        <v>10</v>
      </c>
      <c r="I60" s="15">
        <v>0</v>
      </c>
      <c r="J60" s="15">
        <v>2.12</v>
      </c>
      <c r="K60" s="15">
        <v>0</v>
      </c>
      <c r="L60" s="15">
        <v>0</v>
      </c>
      <c r="M60" s="15">
        <v>0</v>
      </c>
      <c r="N60" s="15">
        <v>3</v>
      </c>
      <c r="O60" s="15">
        <v>30</v>
      </c>
      <c r="P60" s="15">
        <v>2</v>
      </c>
      <c r="Q60" s="15">
        <v>2</v>
      </c>
      <c r="R60" s="15">
        <v>3</v>
      </c>
      <c r="S60" s="15">
        <v>2</v>
      </c>
      <c r="T60" s="15">
        <v>3</v>
      </c>
      <c r="U60" s="15">
        <v>15</v>
      </c>
      <c r="V60" s="15">
        <v>5</v>
      </c>
      <c r="W60" s="15">
        <v>0</v>
      </c>
      <c r="X60" s="15">
        <v>15</v>
      </c>
      <c r="Y60" s="15">
        <v>0</v>
      </c>
      <c r="Z60" s="15">
        <v>0</v>
      </c>
      <c r="AA60" s="15">
        <v>9.33</v>
      </c>
      <c r="AB60" s="15">
        <v>133.44999999999999</v>
      </c>
      <c r="AC60" s="15">
        <f t="shared" si="1"/>
        <v>133.45000000000002</v>
      </c>
    </row>
    <row r="61" spans="1:29" x14ac:dyDescent="0.2">
      <c r="A61" s="62">
        <v>62</v>
      </c>
      <c r="B61" s="62">
        <v>60</v>
      </c>
      <c r="C61" s="38" t="s">
        <v>26</v>
      </c>
      <c r="D61" s="38" t="s">
        <v>140</v>
      </c>
      <c r="E61" s="15">
        <v>27</v>
      </c>
      <c r="F61" s="15">
        <v>15</v>
      </c>
      <c r="G61" s="15">
        <v>0</v>
      </c>
      <c r="H61" s="15">
        <v>10</v>
      </c>
      <c r="I61" s="15">
        <v>2</v>
      </c>
      <c r="J61" s="15">
        <v>2.2000000000000002</v>
      </c>
      <c r="K61" s="15">
        <v>0</v>
      </c>
      <c r="L61" s="15">
        <v>0</v>
      </c>
      <c r="M61" s="15">
        <v>0</v>
      </c>
      <c r="N61" s="15">
        <v>0</v>
      </c>
      <c r="O61" s="15">
        <v>25</v>
      </c>
      <c r="P61" s="15">
        <v>2</v>
      </c>
      <c r="Q61" s="15">
        <v>1</v>
      </c>
      <c r="R61" s="15">
        <v>3</v>
      </c>
      <c r="S61" s="15">
        <v>2</v>
      </c>
      <c r="T61" s="15">
        <v>3</v>
      </c>
      <c r="U61" s="15">
        <v>0</v>
      </c>
      <c r="V61" s="15">
        <v>11.77</v>
      </c>
      <c r="W61" s="15">
        <v>4</v>
      </c>
      <c r="X61" s="15">
        <v>13</v>
      </c>
      <c r="Y61" s="15">
        <v>2</v>
      </c>
      <c r="Z61" s="15">
        <v>0</v>
      </c>
      <c r="AA61" s="15">
        <v>10</v>
      </c>
      <c r="AB61" s="15">
        <v>132.97</v>
      </c>
      <c r="AC61" s="15">
        <f t="shared" si="1"/>
        <v>132.97</v>
      </c>
    </row>
    <row r="62" spans="1:29" ht="24" x14ac:dyDescent="0.2">
      <c r="A62" s="62">
        <v>51</v>
      </c>
      <c r="B62" s="62">
        <v>61</v>
      </c>
      <c r="C62" s="38" t="s">
        <v>19</v>
      </c>
      <c r="D62" s="38" t="s">
        <v>134</v>
      </c>
      <c r="E62" s="15">
        <v>27</v>
      </c>
      <c r="F62" s="15">
        <v>1.6</v>
      </c>
      <c r="G62" s="15">
        <v>0</v>
      </c>
      <c r="H62" s="69">
        <v>20</v>
      </c>
      <c r="I62" s="15">
        <v>0</v>
      </c>
      <c r="J62" s="15">
        <v>1.19</v>
      </c>
      <c r="K62" s="15">
        <v>0</v>
      </c>
      <c r="L62" s="15">
        <v>0</v>
      </c>
      <c r="M62" s="15">
        <v>0</v>
      </c>
      <c r="N62" s="15">
        <v>0</v>
      </c>
      <c r="O62" s="15">
        <v>30</v>
      </c>
      <c r="P62" s="15">
        <v>2.67</v>
      </c>
      <c r="Q62" s="15">
        <v>2</v>
      </c>
      <c r="R62" s="15">
        <v>2.67</v>
      </c>
      <c r="S62" s="15">
        <v>1.67</v>
      </c>
      <c r="T62" s="15">
        <v>2.67</v>
      </c>
      <c r="U62" s="15">
        <v>0</v>
      </c>
      <c r="V62" s="15">
        <v>12</v>
      </c>
      <c r="W62" s="15">
        <v>4</v>
      </c>
      <c r="X62" s="15">
        <v>15</v>
      </c>
      <c r="Y62" s="15">
        <v>3.33</v>
      </c>
      <c r="Z62" s="15">
        <v>0</v>
      </c>
      <c r="AA62" s="15">
        <v>6</v>
      </c>
      <c r="AB62" s="15">
        <v>136.79</v>
      </c>
      <c r="AC62" s="15">
        <f t="shared" si="1"/>
        <v>131.80000000000001</v>
      </c>
    </row>
    <row r="63" spans="1:29" ht="24" x14ac:dyDescent="0.2">
      <c r="A63" s="62">
        <v>63</v>
      </c>
      <c r="B63" s="62">
        <v>62</v>
      </c>
      <c r="C63" s="38" t="s">
        <v>23</v>
      </c>
      <c r="D63" s="38" t="s">
        <v>55</v>
      </c>
      <c r="E63" s="15">
        <v>21</v>
      </c>
      <c r="F63" s="15">
        <v>15</v>
      </c>
      <c r="G63" s="15">
        <v>0</v>
      </c>
      <c r="H63" s="15">
        <v>10</v>
      </c>
      <c r="I63" s="15">
        <v>0</v>
      </c>
      <c r="J63" s="15">
        <v>1.9</v>
      </c>
      <c r="K63" s="15">
        <v>0</v>
      </c>
      <c r="L63" s="15">
        <v>0</v>
      </c>
      <c r="M63" s="15">
        <v>0</v>
      </c>
      <c r="N63" s="15">
        <v>10</v>
      </c>
      <c r="O63" s="15">
        <v>25</v>
      </c>
      <c r="P63" s="15">
        <v>3.67</v>
      </c>
      <c r="Q63" s="15">
        <v>1</v>
      </c>
      <c r="R63" s="15">
        <v>4</v>
      </c>
      <c r="S63" s="15">
        <v>4</v>
      </c>
      <c r="T63" s="15">
        <v>5</v>
      </c>
      <c r="U63" s="15">
        <v>0</v>
      </c>
      <c r="V63" s="15">
        <v>19</v>
      </c>
      <c r="W63" s="15">
        <v>0</v>
      </c>
      <c r="X63" s="15">
        <v>8</v>
      </c>
      <c r="Y63" s="15">
        <v>0</v>
      </c>
      <c r="Z63" s="15">
        <v>0</v>
      </c>
      <c r="AA63" s="15">
        <v>4</v>
      </c>
      <c r="AB63" s="15">
        <v>131.56</v>
      </c>
      <c r="AC63" s="15">
        <f t="shared" si="1"/>
        <v>131.57</v>
      </c>
    </row>
    <row r="64" spans="1:29" ht="24" x14ac:dyDescent="0.2">
      <c r="A64" s="62">
        <v>64</v>
      </c>
      <c r="B64" s="62">
        <v>63</v>
      </c>
      <c r="C64" s="38" t="s">
        <v>33</v>
      </c>
      <c r="D64" s="38" t="s">
        <v>141</v>
      </c>
      <c r="E64" s="15">
        <v>30</v>
      </c>
      <c r="F64" s="15">
        <v>10.65</v>
      </c>
      <c r="G64" s="15">
        <v>0</v>
      </c>
      <c r="H64" s="15">
        <v>10</v>
      </c>
      <c r="I64" s="15">
        <v>0</v>
      </c>
      <c r="J64" s="15">
        <v>1.77</v>
      </c>
      <c r="K64" s="15">
        <v>0</v>
      </c>
      <c r="L64" s="15">
        <v>0</v>
      </c>
      <c r="M64" s="15">
        <v>0</v>
      </c>
      <c r="N64" s="15">
        <v>3</v>
      </c>
      <c r="O64" s="15">
        <v>25</v>
      </c>
      <c r="P64" s="15">
        <v>2.33</v>
      </c>
      <c r="Q64" s="15">
        <v>2</v>
      </c>
      <c r="R64" s="15">
        <v>2.67</v>
      </c>
      <c r="S64" s="15">
        <v>1.67</v>
      </c>
      <c r="T64" s="15">
        <v>2</v>
      </c>
      <c r="U64" s="15">
        <v>0</v>
      </c>
      <c r="V64" s="15">
        <v>14</v>
      </c>
      <c r="W64" s="15">
        <v>2</v>
      </c>
      <c r="X64" s="15">
        <v>14</v>
      </c>
      <c r="Y64" s="15">
        <v>4</v>
      </c>
      <c r="Z64" s="15">
        <v>0</v>
      </c>
      <c r="AA64" s="15">
        <v>5</v>
      </c>
      <c r="AB64" s="15">
        <v>130.09</v>
      </c>
      <c r="AC64" s="15">
        <f t="shared" si="1"/>
        <v>130.09</v>
      </c>
    </row>
    <row r="65" spans="1:29" ht="24" x14ac:dyDescent="0.2">
      <c r="A65" s="62">
        <v>58</v>
      </c>
      <c r="B65" s="62">
        <v>64</v>
      </c>
      <c r="C65" s="38" t="s">
        <v>89</v>
      </c>
      <c r="D65" s="38" t="s">
        <v>103</v>
      </c>
      <c r="E65" s="15">
        <v>27</v>
      </c>
      <c r="F65" s="15">
        <v>15</v>
      </c>
      <c r="G65" s="15">
        <v>0</v>
      </c>
      <c r="H65" s="69">
        <v>20</v>
      </c>
      <c r="I65" s="15">
        <v>0</v>
      </c>
      <c r="J65" s="15">
        <v>1.26</v>
      </c>
      <c r="K65" s="15">
        <v>0</v>
      </c>
      <c r="L65" s="15">
        <v>0</v>
      </c>
      <c r="M65" s="15">
        <v>0</v>
      </c>
      <c r="N65" s="15">
        <v>0</v>
      </c>
      <c r="O65" s="15">
        <v>25</v>
      </c>
      <c r="P65" s="15">
        <v>2</v>
      </c>
      <c r="Q65" s="15">
        <v>0.67</v>
      </c>
      <c r="R65" s="15">
        <v>3</v>
      </c>
      <c r="S65" s="15">
        <v>2</v>
      </c>
      <c r="T65" s="15">
        <v>2.67</v>
      </c>
      <c r="U65" s="15">
        <v>0</v>
      </c>
      <c r="V65" s="15">
        <v>4</v>
      </c>
      <c r="W65" s="15">
        <v>0</v>
      </c>
      <c r="X65" s="15">
        <v>27</v>
      </c>
      <c r="Y65" s="15">
        <v>0</v>
      </c>
      <c r="Z65" s="15">
        <v>0</v>
      </c>
      <c r="AA65" s="15">
        <v>0</v>
      </c>
      <c r="AB65" s="15">
        <v>134.6</v>
      </c>
      <c r="AC65" s="15">
        <f t="shared" si="1"/>
        <v>129.6</v>
      </c>
    </row>
    <row r="66" spans="1:29" ht="24" x14ac:dyDescent="0.2">
      <c r="A66" s="62">
        <v>66</v>
      </c>
      <c r="B66" s="62">
        <v>65</v>
      </c>
      <c r="C66" s="38" t="s">
        <v>82</v>
      </c>
      <c r="D66" s="38" t="s">
        <v>142</v>
      </c>
      <c r="E66" s="15">
        <v>24</v>
      </c>
      <c r="F66" s="15">
        <v>15</v>
      </c>
      <c r="G66" s="15">
        <v>0</v>
      </c>
      <c r="H66" s="15">
        <v>0</v>
      </c>
      <c r="I66" s="15">
        <v>0</v>
      </c>
      <c r="J66" s="15">
        <v>1.35</v>
      </c>
      <c r="K66" s="15">
        <v>0</v>
      </c>
      <c r="L66" s="15">
        <v>0</v>
      </c>
      <c r="M66" s="15">
        <v>0</v>
      </c>
      <c r="N66" s="15">
        <v>0</v>
      </c>
      <c r="O66" s="15">
        <v>30</v>
      </c>
      <c r="P66" s="15">
        <v>2.33</v>
      </c>
      <c r="Q66" s="15">
        <v>1.33</v>
      </c>
      <c r="R66" s="15">
        <v>2</v>
      </c>
      <c r="S66" s="15">
        <v>2</v>
      </c>
      <c r="T66" s="15">
        <v>2</v>
      </c>
      <c r="U66" s="15">
        <v>0</v>
      </c>
      <c r="V66" s="15">
        <v>24.1</v>
      </c>
      <c r="W66" s="15">
        <v>2</v>
      </c>
      <c r="X66" s="15">
        <v>14</v>
      </c>
      <c r="Y66" s="15">
        <v>4</v>
      </c>
      <c r="Z66" s="15">
        <v>0</v>
      </c>
      <c r="AA66" s="15">
        <v>5</v>
      </c>
      <c r="AB66" s="15">
        <v>129.12</v>
      </c>
      <c r="AC66" s="15">
        <f t="shared" ref="AC66:AC97" si="2">SUM(D66:AA66)</f>
        <v>129.10999999999999</v>
      </c>
    </row>
    <row r="67" spans="1:29" ht="24" x14ac:dyDescent="0.2">
      <c r="A67" s="62">
        <v>67</v>
      </c>
      <c r="B67" s="62">
        <v>66</v>
      </c>
      <c r="C67" s="38" t="s">
        <v>26</v>
      </c>
      <c r="D67" s="38" t="s">
        <v>143</v>
      </c>
      <c r="E67" s="15">
        <v>21</v>
      </c>
      <c r="F67" s="15">
        <v>12.6</v>
      </c>
      <c r="G67" s="15">
        <v>0</v>
      </c>
      <c r="H67" s="15">
        <v>0</v>
      </c>
      <c r="I67" s="15">
        <v>2</v>
      </c>
      <c r="J67" s="15">
        <v>2.2000000000000002</v>
      </c>
      <c r="K67" s="15">
        <v>0</v>
      </c>
      <c r="L67" s="15">
        <v>0</v>
      </c>
      <c r="M67" s="15">
        <v>0</v>
      </c>
      <c r="N67" s="15">
        <v>5</v>
      </c>
      <c r="O67" s="15">
        <v>25</v>
      </c>
      <c r="P67" s="15">
        <v>2</v>
      </c>
      <c r="Q67" s="15">
        <v>1</v>
      </c>
      <c r="R67" s="15">
        <v>3</v>
      </c>
      <c r="S67" s="15">
        <v>2</v>
      </c>
      <c r="T67" s="15">
        <v>3</v>
      </c>
      <c r="U67" s="15">
        <v>0</v>
      </c>
      <c r="V67" s="15">
        <v>25</v>
      </c>
      <c r="W67" s="15">
        <v>3.67</v>
      </c>
      <c r="X67" s="15">
        <v>14.33</v>
      </c>
      <c r="Y67" s="15">
        <v>2</v>
      </c>
      <c r="Z67" s="15">
        <v>0</v>
      </c>
      <c r="AA67" s="15">
        <v>5</v>
      </c>
      <c r="AB67" s="15">
        <v>128.80000000000001</v>
      </c>
      <c r="AC67" s="15">
        <f t="shared" si="2"/>
        <v>128.80000000000001</v>
      </c>
    </row>
    <row r="68" spans="1:29" ht="24" x14ac:dyDescent="0.2">
      <c r="A68" s="62">
        <v>68</v>
      </c>
      <c r="B68" s="62">
        <v>67</v>
      </c>
      <c r="C68" s="38" t="s">
        <v>12</v>
      </c>
      <c r="D68" s="38" t="s">
        <v>50</v>
      </c>
      <c r="E68" s="15">
        <v>0</v>
      </c>
      <c r="F68" s="15">
        <v>13.4</v>
      </c>
      <c r="G68" s="15">
        <v>0</v>
      </c>
      <c r="H68" s="15">
        <v>20</v>
      </c>
      <c r="I68" s="15">
        <v>0</v>
      </c>
      <c r="J68" s="15">
        <v>4.6100000000000003</v>
      </c>
      <c r="K68" s="15">
        <v>0</v>
      </c>
      <c r="L68" s="15">
        <v>0</v>
      </c>
      <c r="M68" s="15">
        <v>0</v>
      </c>
      <c r="N68" s="15">
        <v>0</v>
      </c>
      <c r="O68" s="15">
        <v>30</v>
      </c>
      <c r="P68" s="15">
        <v>4</v>
      </c>
      <c r="Q68" s="15">
        <v>2</v>
      </c>
      <c r="R68" s="15">
        <v>3</v>
      </c>
      <c r="S68" s="15">
        <v>3</v>
      </c>
      <c r="T68" s="15">
        <v>2.67</v>
      </c>
      <c r="U68" s="15">
        <v>0</v>
      </c>
      <c r="V68" s="15">
        <v>8.9499999999999993</v>
      </c>
      <c r="W68" s="15">
        <v>0</v>
      </c>
      <c r="X68" s="15">
        <v>26.67</v>
      </c>
      <c r="Y68" s="15">
        <v>4.67</v>
      </c>
      <c r="Z68" s="15">
        <v>0</v>
      </c>
      <c r="AA68" s="15">
        <v>3</v>
      </c>
      <c r="AB68" s="15">
        <v>125.96</v>
      </c>
      <c r="AC68" s="15">
        <f t="shared" si="2"/>
        <v>125.97</v>
      </c>
    </row>
    <row r="69" spans="1:29" ht="24" x14ac:dyDescent="0.2">
      <c r="A69" s="62">
        <v>69</v>
      </c>
      <c r="B69" s="62">
        <v>68</v>
      </c>
      <c r="C69" s="38" t="s">
        <v>16</v>
      </c>
      <c r="D69" s="38" t="s">
        <v>106</v>
      </c>
      <c r="E69" s="15">
        <v>30</v>
      </c>
      <c r="F69" s="15">
        <v>15</v>
      </c>
      <c r="G69" s="15">
        <v>0</v>
      </c>
      <c r="H69" s="15">
        <v>20</v>
      </c>
      <c r="I69" s="15">
        <v>0</v>
      </c>
      <c r="J69" s="15">
        <v>2.14</v>
      </c>
      <c r="K69" s="15">
        <v>0</v>
      </c>
      <c r="L69" s="15">
        <v>0</v>
      </c>
      <c r="M69" s="15">
        <v>0</v>
      </c>
      <c r="N69" s="15">
        <v>0</v>
      </c>
      <c r="O69" s="15">
        <v>30</v>
      </c>
      <c r="P69" s="15">
        <v>2</v>
      </c>
      <c r="Q69" s="15">
        <v>1</v>
      </c>
      <c r="R69" s="15">
        <v>1</v>
      </c>
      <c r="S69" s="15">
        <v>1.33</v>
      </c>
      <c r="T69" s="15">
        <v>2</v>
      </c>
      <c r="U69" s="15">
        <v>0</v>
      </c>
      <c r="V69" s="15">
        <v>0</v>
      </c>
      <c r="W69" s="15">
        <v>0.33</v>
      </c>
      <c r="X69" s="15">
        <v>14</v>
      </c>
      <c r="Y69" s="15">
        <v>3.33</v>
      </c>
      <c r="Z69" s="15">
        <v>0</v>
      </c>
      <c r="AA69" s="15">
        <v>3.67</v>
      </c>
      <c r="AB69" s="15">
        <v>125.81</v>
      </c>
      <c r="AC69" s="15">
        <f t="shared" si="2"/>
        <v>125.8</v>
      </c>
    </row>
    <row r="70" spans="1:29" ht="24" x14ac:dyDescent="0.2">
      <c r="A70" s="62">
        <v>70</v>
      </c>
      <c r="B70" s="62">
        <v>69</v>
      </c>
      <c r="C70" s="38" t="s">
        <v>33</v>
      </c>
      <c r="D70" s="38" t="s">
        <v>107</v>
      </c>
      <c r="E70" s="15">
        <v>21</v>
      </c>
      <c r="F70" s="15">
        <v>15</v>
      </c>
      <c r="G70" s="15">
        <v>0</v>
      </c>
      <c r="H70" s="15">
        <v>0</v>
      </c>
      <c r="I70" s="15">
        <v>0</v>
      </c>
      <c r="J70" s="15">
        <v>2.13</v>
      </c>
      <c r="K70" s="15">
        <v>0</v>
      </c>
      <c r="L70" s="15">
        <v>0</v>
      </c>
      <c r="M70" s="15">
        <v>0</v>
      </c>
      <c r="N70" s="15">
        <v>0</v>
      </c>
      <c r="O70" s="15">
        <v>30</v>
      </c>
      <c r="P70" s="15">
        <v>4</v>
      </c>
      <c r="Q70" s="15">
        <v>4</v>
      </c>
      <c r="R70" s="15">
        <v>3</v>
      </c>
      <c r="S70" s="15">
        <v>2</v>
      </c>
      <c r="T70" s="15">
        <v>2</v>
      </c>
      <c r="U70" s="15">
        <v>5</v>
      </c>
      <c r="V70" s="15">
        <v>18</v>
      </c>
      <c r="W70" s="15">
        <v>0</v>
      </c>
      <c r="X70" s="15">
        <v>12</v>
      </c>
      <c r="Y70" s="15">
        <v>5</v>
      </c>
      <c r="Z70" s="15">
        <v>0</v>
      </c>
      <c r="AA70" s="15">
        <v>2.33</v>
      </c>
      <c r="AB70" s="15">
        <v>125.47</v>
      </c>
      <c r="AC70" s="15">
        <f t="shared" si="2"/>
        <v>125.46</v>
      </c>
    </row>
    <row r="71" spans="1:29" ht="24" x14ac:dyDescent="0.2">
      <c r="A71" s="62">
        <v>65</v>
      </c>
      <c r="B71" s="62">
        <v>70</v>
      </c>
      <c r="C71" s="38" t="s">
        <v>51</v>
      </c>
      <c r="D71" s="38" t="s">
        <v>109</v>
      </c>
      <c r="E71" s="15">
        <v>27</v>
      </c>
      <c r="F71" s="15">
        <v>1.8</v>
      </c>
      <c r="G71" s="15">
        <v>0</v>
      </c>
      <c r="H71" s="69">
        <v>20</v>
      </c>
      <c r="I71" s="15">
        <v>0</v>
      </c>
      <c r="J71" s="15">
        <v>2.12</v>
      </c>
      <c r="K71" s="15">
        <v>0</v>
      </c>
      <c r="L71" s="15">
        <v>0</v>
      </c>
      <c r="M71" s="15">
        <v>0</v>
      </c>
      <c r="N71" s="15">
        <v>0</v>
      </c>
      <c r="O71" s="15">
        <v>30</v>
      </c>
      <c r="P71" s="15">
        <v>2</v>
      </c>
      <c r="Q71" s="15">
        <v>2</v>
      </c>
      <c r="R71" s="15">
        <v>3</v>
      </c>
      <c r="S71" s="15">
        <v>2</v>
      </c>
      <c r="T71" s="15">
        <v>3</v>
      </c>
      <c r="U71" s="15">
        <v>3.33</v>
      </c>
      <c r="V71" s="15">
        <v>2</v>
      </c>
      <c r="W71" s="15">
        <v>0.67</v>
      </c>
      <c r="X71" s="15">
        <v>20</v>
      </c>
      <c r="Y71" s="15">
        <v>0.33</v>
      </c>
      <c r="Z71" s="15">
        <v>0</v>
      </c>
      <c r="AA71" s="15">
        <v>5</v>
      </c>
      <c r="AB71" s="15">
        <v>129.25</v>
      </c>
      <c r="AC71" s="15">
        <f t="shared" si="2"/>
        <v>124.24999999999999</v>
      </c>
    </row>
    <row r="72" spans="1:29" ht="24" x14ac:dyDescent="0.2">
      <c r="A72" s="62">
        <v>71</v>
      </c>
      <c r="B72" s="62">
        <v>71</v>
      </c>
      <c r="C72" s="38" t="s">
        <v>14</v>
      </c>
      <c r="D72" s="38" t="s">
        <v>144</v>
      </c>
      <c r="E72" s="15">
        <v>30</v>
      </c>
      <c r="F72" s="15">
        <v>6</v>
      </c>
      <c r="G72" s="15">
        <v>0</v>
      </c>
      <c r="H72" s="15">
        <v>10</v>
      </c>
      <c r="I72" s="15">
        <v>0</v>
      </c>
      <c r="J72" s="15">
        <v>2.23</v>
      </c>
      <c r="K72" s="15">
        <v>0</v>
      </c>
      <c r="L72" s="15">
        <v>0</v>
      </c>
      <c r="M72" s="15">
        <v>0</v>
      </c>
      <c r="N72" s="15">
        <v>8</v>
      </c>
      <c r="O72" s="15">
        <v>25</v>
      </c>
      <c r="P72" s="15">
        <v>2.33</v>
      </c>
      <c r="Q72" s="15">
        <v>2</v>
      </c>
      <c r="R72" s="15">
        <v>2.33</v>
      </c>
      <c r="S72" s="15">
        <v>2.33</v>
      </c>
      <c r="T72" s="15">
        <v>3</v>
      </c>
      <c r="U72" s="15">
        <v>0</v>
      </c>
      <c r="V72" s="15">
        <v>8</v>
      </c>
      <c r="W72" s="15">
        <v>0</v>
      </c>
      <c r="X72" s="15">
        <v>11</v>
      </c>
      <c r="Y72" s="15">
        <v>3</v>
      </c>
      <c r="Z72" s="15">
        <v>0</v>
      </c>
      <c r="AA72" s="15">
        <v>6</v>
      </c>
      <c r="AB72" s="15">
        <v>121.23</v>
      </c>
      <c r="AC72" s="15">
        <f t="shared" si="2"/>
        <v>121.21999999999998</v>
      </c>
    </row>
    <row r="73" spans="1:29" ht="24" x14ac:dyDescent="0.2">
      <c r="A73" s="62">
        <v>72</v>
      </c>
      <c r="B73" s="62">
        <v>72</v>
      </c>
      <c r="C73" s="38" t="s">
        <v>30</v>
      </c>
      <c r="D73" s="38" t="s">
        <v>31</v>
      </c>
      <c r="E73" s="15">
        <v>30</v>
      </c>
      <c r="F73" s="15">
        <v>15</v>
      </c>
      <c r="G73" s="15">
        <v>0</v>
      </c>
      <c r="H73" s="15">
        <v>10</v>
      </c>
      <c r="I73" s="15">
        <v>0</v>
      </c>
      <c r="J73" s="15">
        <v>1.19</v>
      </c>
      <c r="K73" s="15">
        <v>0</v>
      </c>
      <c r="L73" s="15">
        <v>0</v>
      </c>
      <c r="M73" s="15">
        <v>0</v>
      </c>
      <c r="N73" s="15">
        <v>0</v>
      </c>
      <c r="O73" s="15">
        <v>30</v>
      </c>
      <c r="P73" s="15">
        <v>4</v>
      </c>
      <c r="Q73" s="15">
        <v>2</v>
      </c>
      <c r="R73" s="15">
        <v>3</v>
      </c>
      <c r="S73" s="15">
        <v>3</v>
      </c>
      <c r="T73" s="15">
        <v>2</v>
      </c>
      <c r="U73" s="15">
        <v>0</v>
      </c>
      <c r="V73" s="15">
        <v>2</v>
      </c>
      <c r="W73" s="15">
        <v>0</v>
      </c>
      <c r="X73" s="15">
        <v>12</v>
      </c>
      <c r="Y73" s="15">
        <v>0.33</v>
      </c>
      <c r="Z73" s="15">
        <v>0</v>
      </c>
      <c r="AA73" s="15">
        <v>6.67</v>
      </c>
      <c r="AB73" s="15">
        <v>121.19</v>
      </c>
      <c r="AC73" s="15">
        <f t="shared" si="2"/>
        <v>121.19</v>
      </c>
    </row>
    <row r="74" spans="1:29" ht="24" x14ac:dyDescent="0.2">
      <c r="A74" s="62">
        <v>73</v>
      </c>
      <c r="B74" s="62">
        <v>73</v>
      </c>
      <c r="C74" s="38" t="s">
        <v>18</v>
      </c>
      <c r="D74" s="38" t="s">
        <v>111</v>
      </c>
      <c r="E74" s="15">
        <v>12</v>
      </c>
      <c r="F74" s="15">
        <v>15</v>
      </c>
      <c r="G74" s="15">
        <v>0</v>
      </c>
      <c r="H74" s="15">
        <v>0</v>
      </c>
      <c r="I74" s="15">
        <v>0</v>
      </c>
      <c r="J74" s="15">
        <v>2.76</v>
      </c>
      <c r="K74" s="15">
        <v>0</v>
      </c>
      <c r="L74" s="15">
        <v>0</v>
      </c>
      <c r="M74" s="15">
        <v>0</v>
      </c>
      <c r="N74" s="15">
        <v>0</v>
      </c>
      <c r="O74" s="15">
        <v>25</v>
      </c>
      <c r="P74" s="15">
        <v>1</v>
      </c>
      <c r="Q74" s="15">
        <v>4</v>
      </c>
      <c r="R74" s="15">
        <v>4.67</v>
      </c>
      <c r="S74" s="15">
        <v>4.33</v>
      </c>
      <c r="T74" s="15">
        <v>3</v>
      </c>
      <c r="U74" s="15">
        <v>0</v>
      </c>
      <c r="V74" s="15">
        <v>34</v>
      </c>
      <c r="W74" s="15">
        <v>0</v>
      </c>
      <c r="X74" s="15">
        <v>0</v>
      </c>
      <c r="Y74" s="15">
        <v>8.67</v>
      </c>
      <c r="Z74" s="15">
        <v>0</v>
      </c>
      <c r="AA74" s="15">
        <v>6</v>
      </c>
      <c r="AB74" s="15">
        <v>120.42</v>
      </c>
      <c r="AC74" s="15">
        <f t="shared" si="2"/>
        <v>120.42999999999999</v>
      </c>
    </row>
    <row r="75" spans="1:29" x14ac:dyDescent="0.2">
      <c r="A75" s="62">
        <v>74</v>
      </c>
      <c r="B75" s="62">
        <v>74</v>
      </c>
      <c r="C75" s="38" t="s">
        <v>26</v>
      </c>
      <c r="D75" s="38" t="s">
        <v>145</v>
      </c>
      <c r="E75" s="15">
        <v>18</v>
      </c>
      <c r="F75" s="15">
        <v>15</v>
      </c>
      <c r="G75" s="15">
        <v>0</v>
      </c>
      <c r="H75" s="15">
        <v>0</v>
      </c>
      <c r="I75" s="15">
        <v>2</v>
      </c>
      <c r="J75" s="15">
        <v>2.2000000000000002</v>
      </c>
      <c r="K75" s="15">
        <v>0</v>
      </c>
      <c r="L75" s="15">
        <v>0</v>
      </c>
      <c r="M75" s="15">
        <v>0</v>
      </c>
      <c r="N75" s="15">
        <v>0</v>
      </c>
      <c r="O75" s="15">
        <v>25</v>
      </c>
      <c r="P75" s="15">
        <v>2</v>
      </c>
      <c r="Q75" s="15">
        <v>1</v>
      </c>
      <c r="R75" s="15">
        <v>3</v>
      </c>
      <c r="S75" s="15">
        <v>2</v>
      </c>
      <c r="T75" s="15">
        <v>3</v>
      </c>
      <c r="U75" s="15">
        <v>0</v>
      </c>
      <c r="V75" s="15">
        <v>23.33</v>
      </c>
      <c r="W75" s="15">
        <v>3.67</v>
      </c>
      <c r="X75" s="15">
        <v>14</v>
      </c>
      <c r="Y75" s="15">
        <v>2</v>
      </c>
      <c r="Z75" s="15">
        <v>0</v>
      </c>
      <c r="AA75" s="15">
        <v>4</v>
      </c>
      <c r="AB75" s="15">
        <v>120.2</v>
      </c>
      <c r="AC75" s="15">
        <f t="shared" si="2"/>
        <v>120.2</v>
      </c>
    </row>
    <row r="76" spans="1:29" x14ac:dyDescent="0.2">
      <c r="A76" s="62">
        <v>75</v>
      </c>
      <c r="B76" s="62">
        <v>75</v>
      </c>
      <c r="C76" s="38" t="s">
        <v>26</v>
      </c>
      <c r="D76" s="38" t="s">
        <v>146</v>
      </c>
      <c r="E76" s="15">
        <v>24</v>
      </c>
      <c r="F76" s="15">
        <v>15</v>
      </c>
      <c r="G76" s="15">
        <v>0</v>
      </c>
      <c r="H76" s="15">
        <v>0</v>
      </c>
      <c r="I76" s="15">
        <v>2</v>
      </c>
      <c r="J76" s="15">
        <v>2.2000000000000002</v>
      </c>
      <c r="K76" s="15">
        <v>0</v>
      </c>
      <c r="L76" s="15">
        <v>0</v>
      </c>
      <c r="M76" s="15">
        <v>0</v>
      </c>
      <c r="N76" s="15">
        <v>10</v>
      </c>
      <c r="O76" s="15">
        <v>25</v>
      </c>
      <c r="P76" s="15">
        <v>2</v>
      </c>
      <c r="Q76" s="15">
        <v>1</v>
      </c>
      <c r="R76" s="15">
        <v>3</v>
      </c>
      <c r="S76" s="15">
        <v>2</v>
      </c>
      <c r="T76" s="15">
        <v>3</v>
      </c>
      <c r="U76" s="15">
        <v>0</v>
      </c>
      <c r="V76" s="15">
        <v>4.67</v>
      </c>
      <c r="W76" s="15">
        <v>0</v>
      </c>
      <c r="X76" s="15">
        <v>14</v>
      </c>
      <c r="Y76" s="15">
        <v>2</v>
      </c>
      <c r="Z76" s="15">
        <v>0</v>
      </c>
      <c r="AA76" s="15">
        <v>10</v>
      </c>
      <c r="AB76" s="15">
        <v>119.87</v>
      </c>
      <c r="AC76" s="15">
        <f t="shared" si="2"/>
        <v>119.87</v>
      </c>
    </row>
    <row r="77" spans="1:29" ht="24" x14ac:dyDescent="0.2">
      <c r="A77" s="62">
        <v>76</v>
      </c>
      <c r="B77" s="62">
        <v>76</v>
      </c>
      <c r="C77" s="38" t="s">
        <v>82</v>
      </c>
      <c r="D77" s="38" t="s">
        <v>147</v>
      </c>
      <c r="E77" s="15">
        <v>27</v>
      </c>
      <c r="F77" s="15">
        <v>15</v>
      </c>
      <c r="G77" s="15">
        <v>0</v>
      </c>
      <c r="H77" s="15">
        <v>0</v>
      </c>
      <c r="I77" s="15">
        <v>0</v>
      </c>
      <c r="J77" s="15">
        <v>2.29</v>
      </c>
      <c r="K77" s="15">
        <v>0</v>
      </c>
      <c r="L77" s="15">
        <v>0</v>
      </c>
      <c r="M77" s="15">
        <v>0</v>
      </c>
      <c r="N77" s="15">
        <v>0</v>
      </c>
      <c r="O77" s="15">
        <v>30</v>
      </c>
      <c r="P77" s="15">
        <v>2.33</v>
      </c>
      <c r="Q77" s="15">
        <v>2</v>
      </c>
      <c r="R77" s="15">
        <v>1.67</v>
      </c>
      <c r="S77" s="15">
        <v>1</v>
      </c>
      <c r="T77" s="15">
        <v>2</v>
      </c>
      <c r="U77" s="15">
        <v>4.33</v>
      </c>
      <c r="V77" s="15">
        <v>8.67</v>
      </c>
      <c r="W77" s="15">
        <v>2</v>
      </c>
      <c r="X77" s="15">
        <v>11.67</v>
      </c>
      <c r="Y77" s="15">
        <v>4.67</v>
      </c>
      <c r="Z77" s="15">
        <v>0</v>
      </c>
      <c r="AA77" s="15">
        <v>5</v>
      </c>
      <c r="AB77" s="15">
        <v>119.63</v>
      </c>
      <c r="AC77" s="15">
        <f t="shared" si="2"/>
        <v>119.63</v>
      </c>
    </row>
    <row r="78" spans="1:29" ht="24" x14ac:dyDescent="0.2">
      <c r="A78" s="62">
        <v>77</v>
      </c>
      <c r="B78" s="62">
        <v>77</v>
      </c>
      <c r="C78" s="38" t="s">
        <v>17</v>
      </c>
      <c r="D78" s="38" t="s">
        <v>148</v>
      </c>
      <c r="E78" s="15">
        <v>6</v>
      </c>
      <c r="F78" s="15">
        <v>15</v>
      </c>
      <c r="G78" s="15">
        <v>0</v>
      </c>
      <c r="H78" s="15">
        <v>10</v>
      </c>
      <c r="I78" s="15">
        <v>0</v>
      </c>
      <c r="J78" s="15">
        <v>2.58</v>
      </c>
      <c r="K78" s="15">
        <v>0</v>
      </c>
      <c r="L78" s="15">
        <v>0</v>
      </c>
      <c r="M78" s="15">
        <v>0</v>
      </c>
      <c r="N78" s="15">
        <v>10</v>
      </c>
      <c r="O78" s="15">
        <v>25</v>
      </c>
      <c r="P78" s="15">
        <v>4.33</v>
      </c>
      <c r="Q78" s="15">
        <v>2</v>
      </c>
      <c r="R78" s="15">
        <v>3.33</v>
      </c>
      <c r="S78" s="15">
        <v>1</v>
      </c>
      <c r="T78" s="15">
        <v>3</v>
      </c>
      <c r="U78" s="15">
        <v>0</v>
      </c>
      <c r="V78" s="15">
        <v>9.76</v>
      </c>
      <c r="W78" s="15">
        <v>3.33</v>
      </c>
      <c r="X78" s="15">
        <v>16.329999999999998</v>
      </c>
      <c r="Y78" s="15">
        <v>2</v>
      </c>
      <c r="Z78" s="15">
        <v>0</v>
      </c>
      <c r="AA78" s="15">
        <v>5</v>
      </c>
      <c r="AB78" s="15">
        <v>118.68</v>
      </c>
      <c r="AC78" s="15">
        <f t="shared" si="2"/>
        <v>118.66</v>
      </c>
    </row>
    <row r="79" spans="1:29" ht="24" x14ac:dyDescent="0.2">
      <c r="A79" s="62">
        <v>78</v>
      </c>
      <c r="B79" s="62">
        <v>78</v>
      </c>
      <c r="C79" s="38" t="s">
        <v>18</v>
      </c>
      <c r="D79" s="38" t="s">
        <v>110</v>
      </c>
      <c r="E79" s="15">
        <v>15</v>
      </c>
      <c r="F79" s="15">
        <v>11.8</v>
      </c>
      <c r="G79" s="15">
        <v>0</v>
      </c>
      <c r="H79" s="15">
        <v>0</v>
      </c>
      <c r="I79" s="15">
        <v>0</v>
      </c>
      <c r="J79" s="15">
        <v>2.76</v>
      </c>
      <c r="K79" s="15">
        <v>0</v>
      </c>
      <c r="L79" s="15">
        <v>0</v>
      </c>
      <c r="M79" s="15">
        <v>0</v>
      </c>
      <c r="N79" s="15">
        <v>0</v>
      </c>
      <c r="O79" s="15">
        <v>25</v>
      </c>
      <c r="P79" s="15">
        <v>1</v>
      </c>
      <c r="Q79" s="15">
        <v>4</v>
      </c>
      <c r="R79" s="15">
        <v>4.67</v>
      </c>
      <c r="S79" s="15">
        <v>4.33</v>
      </c>
      <c r="T79" s="15">
        <v>3</v>
      </c>
      <c r="U79" s="15">
        <v>0</v>
      </c>
      <c r="V79" s="15">
        <v>21.01</v>
      </c>
      <c r="W79" s="15">
        <v>0</v>
      </c>
      <c r="X79" s="15">
        <v>12</v>
      </c>
      <c r="Y79" s="15">
        <v>8.67</v>
      </c>
      <c r="Z79" s="15">
        <v>0</v>
      </c>
      <c r="AA79" s="15">
        <v>5</v>
      </c>
      <c r="AB79" s="15">
        <v>118.23</v>
      </c>
      <c r="AC79" s="15">
        <f t="shared" si="2"/>
        <v>118.24000000000001</v>
      </c>
    </row>
    <row r="80" spans="1:29" ht="24" x14ac:dyDescent="0.2">
      <c r="A80" s="62">
        <v>79</v>
      </c>
      <c r="B80" s="62">
        <v>79</v>
      </c>
      <c r="C80" s="38" t="s">
        <v>16</v>
      </c>
      <c r="D80" s="38" t="s">
        <v>108</v>
      </c>
      <c r="E80" s="15">
        <v>21</v>
      </c>
      <c r="F80" s="15">
        <v>15</v>
      </c>
      <c r="G80" s="15">
        <v>0</v>
      </c>
      <c r="H80" s="15">
        <v>10</v>
      </c>
      <c r="I80" s="15">
        <v>0</v>
      </c>
      <c r="J80" s="15">
        <v>2.14</v>
      </c>
      <c r="K80" s="15">
        <v>0</v>
      </c>
      <c r="L80" s="15">
        <v>0</v>
      </c>
      <c r="M80" s="15">
        <v>0</v>
      </c>
      <c r="N80" s="15">
        <v>0</v>
      </c>
      <c r="O80" s="15">
        <v>30</v>
      </c>
      <c r="P80" s="15">
        <v>2</v>
      </c>
      <c r="Q80" s="15">
        <v>1</v>
      </c>
      <c r="R80" s="15">
        <v>1</v>
      </c>
      <c r="S80" s="15">
        <v>1.33</v>
      </c>
      <c r="T80" s="15">
        <v>2</v>
      </c>
      <c r="U80" s="15">
        <v>0</v>
      </c>
      <c r="V80" s="15">
        <v>9.33</v>
      </c>
      <c r="W80" s="15">
        <v>1.33</v>
      </c>
      <c r="X80" s="15">
        <v>14.33</v>
      </c>
      <c r="Y80" s="15">
        <v>2.33</v>
      </c>
      <c r="Z80" s="15">
        <v>0</v>
      </c>
      <c r="AA80" s="15">
        <v>5</v>
      </c>
      <c r="AB80" s="15">
        <v>117.81</v>
      </c>
      <c r="AC80" s="15">
        <f t="shared" si="2"/>
        <v>117.78999999999999</v>
      </c>
    </row>
    <row r="81" spans="1:29" ht="24" x14ac:dyDescent="0.2">
      <c r="A81" s="62">
        <v>80</v>
      </c>
      <c r="B81" s="62">
        <v>80</v>
      </c>
      <c r="C81" s="38" t="s">
        <v>17</v>
      </c>
      <c r="D81" s="38" t="s">
        <v>64</v>
      </c>
      <c r="E81" s="15">
        <v>21</v>
      </c>
      <c r="F81" s="15">
        <v>1.01</v>
      </c>
      <c r="G81" s="15">
        <v>0</v>
      </c>
      <c r="H81" s="15">
        <v>20</v>
      </c>
      <c r="I81" s="15">
        <v>0</v>
      </c>
      <c r="J81" s="15">
        <v>2.58</v>
      </c>
      <c r="K81" s="15">
        <v>0</v>
      </c>
      <c r="L81" s="15">
        <v>0</v>
      </c>
      <c r="M81" s="15">
        <v>0</v>
      </c>
      <c r="N81" s="15">
        <v>10</v>
      </c>
      <c r="O81" s="15">
        <v>25</v>
      </c>
      <c r="P81" s="15">
        <v>4.33</v>
      </c>
      <c r="Q81" s="15">
        <v>2</v>
      </c>
      <c r="R81" s="15">
        <v>3.33</v>
      </c>
      <c r="S81" s="15">
        <v>1</v>
      </c>
      <c r="T81" s="15">
        <v>3</v>
      </c>
      <c r="U81" s="15">
        <v>0</v>
      </c>
      <c r="V81" s="15">
        <v>15</v>
      </c>
      <c r="W81" s="15">
        <v>0</v>
      </c>
      <c r="X81" s="15">
        <v>2</v>
      </c>
      <c r="Y81" s="15">
        <v>1.33</v>
      </c>
      <c r="Z81" s="15">
        <v>0</v>
      </c>
      <c r="AA81" s="15">
        <v>5.33</v>
      </c>
      <c r="AB81" s="15">
        <v>116.93</v>
      </c>
      <c r="AC81" s="15">
        <f t="shared" si="2"/>
        <v>116.91</v>
      </c>
    </row>
    <row r="82" spans="1:29" ht="24" x14ac:dyDescent="0.2">
      <c r="A82" s="62">
        <v>81</v>
      </c>
      <c r="B82" s="62">
        <v>81</v>
      </c>
      <c r="C82" s="38" t="s">
        <v>15</v>
      </c>
      <c r="D82" s="38" t="s">
        <v>149</v>
      </c>
      <c r="E82" s="15">
        <v>18</v>
      </c>
      <c r="F82" s="15">
        <v>15</v>
      </c>
      <c r="G82" s="15">
        <v>0</v>
      </c>
      <c r="H82" s="15">
        <v>0</v>
      </c>
      <c r="I82" s="15">
        <v>0</v>
      </c>
      <c r="J82" s="15">
        <v>2.42</v>
      </c>
      <c r="K82" s="15">
        <v>0</v>
      </c>
      <c r="L82" s="15">
        <v>0</v>
      </c>
      <c r="M82" s="15">
        <v>0</v>
      </c>
      <c r="N82" s="15">
        <v>5</v>
      </c>
      <c r="O82" s="15">
        <v>25</v>
      </c>
      <c r="P82" s="15">
        <v>3.33</v>
      </c>
      <c r="Q82" s="15">
        <v>0.67</v>
      </c>
      <c r="R82" s="15">
        <v>2.67</v>
      </c>
      <c r="S82" s="15">
        <v>1.67</v>
      </c>
      <c r="T82" s="15">
        <v>1.33</v>
      </c>
      <c r="U82" s="15">
        <v>0</v>
      </c>
      <c r="V82" s="15">
        <v>19.5</v>
      </c>
      <c r="W82" s="15">
        <v>0</v>
      </c>
      <c r="X82" s="15">
        <v>14</v>
      </c>
      <c r="Y82" s="15">
        <v>3</v>
      </c>
      <c r="Z82" s="15">
        <v>0</v>
      </c>
      <c r="AA82" s="15">
        <v>5</v>
      </c>
      <c r="AB82" s="15">
        <v>116.59</v>
      </c>
      <c r="AC82" s="15">
        <f t="shared" si="2"/>
        <v>116.59</v>
      </c>
    </row>
    <row r="83" spans="1:29" ht="24" x14ac:dyDescent="0.2">
      <c r="A83" s="62">
        <v>82</v>
      </c>
      <c r="B83" s="62">
        <v>82</v>
      </c>
      <c r="C83" s="38" t="s">
        <v>14</v>
      </c>
      <c r="D83" s="38" t="s">
        <v>41</v>
      </c>
      <c r="E83" s="15">
        <v>27</v>
      </c>
      <c r="F83" s="15">
        <v>4.5</v>
      </c>
      <c r="G83" s="15">
        <v>0</v>
      </c>
      <c r="H83" s="15">
        <v>10</v>
      </c>
      <c r="I83" s="15">
        <v>0</v>
      </c>
      <c r="J83" s="15">
        <v>2.23</v>
      </c>
      <c r="K83" s="15">
        <v>0</v>
      </c>
      <c r="L83" s="15">
        <v>0</v>
      </c>
      <c r="M83" s="15">
        <v>0</v>
      </c>
      <c r="N83" s="15">
        <v>3</v>
      </c>
      <c r="O83" s="15">
        <v>25</v>
      </c>
      <c r="P83" s="15">
        <v>2.33</v>
      </c>
      <c r="Q83" s="15">
        <v>2</v>
      </c>
      <c r="R83" s="15">
        <v>2.33</v>
      </c>
      <c r="S83" s="15">
        <v>2.33</v>
      </c>
      <c r="T83" s="15">
        <v>3</v>
      </c>
      <c r="U83" s="15">
        <v>0</v>
      </c>
      <c r="V83" s="15">
        <v>8</v>
      </c>
      <c r="W83" s="15">
        <v>0</v>
      </c>
      <c r="X83" s="15">
        <v>11</v>
      </c>
      <c r="Y83" s="15">
        <v>3</v>
      </c>
      <c r="Z83" s="15">
        <v>0</v>
      </c>
      <c r="AA83" s="15">
        <v>7.33</v>
      </c>
      <c r="AB83" s="15">
        <v>113.06</v>
      </c>
      <c r="AC83" s="15">
        <f t="shared" si="2"/>
        <v>113.04999999999998</v>
      </c>
    </row>
    <row r="84" spans="1:29" ht="20.25" customHeight="1" x14ac:dyDescent="0.2">
      <c r="A84" s="62">
        <v>83</v>
      </c>
      <c r="B84" s="62">
        <v>83</v>
      </c>
      <c r="C84" s="63" t="s">
        <v>12</v>
      </c>
      <c r="D84" s="38" t="s">
        <v>76</v>
      </c>
      <c r="E84" s="15">
        <v>9</v>
      </c>
      <c r="F84" s="15">
        <v>15</v>
      </c>
      <c r="G84" s="15">
        <v>0</v>
      </c>
      <c r="H84" s="15">
        <v>0</v>
      </c>
      <c r="I84" s="15">
        <v>0</v>
      </c>
      <c r="J84" s="15">
        <v>4.59</v>
      </c>
      <c r="K84" s="15">
        <v>0</v>
      </c>
      <c r="L84" s="15">
        <v>0</v>
      </c>
      <c r="M84" s="15">
        <v>0</v>
      </c>
      <c r="N84" s="15">
        <v>5</v>
      </c>
      <c r="O84" s="15">
        <v>25</v>
      </c>
      <c r="P84" s="15">
        <v>4.67</v>
      </c>
      <c r="Q84" s="15">
        <v>2</v>
      </c>
      <c r="R84" s="15">
        <v>4.67</v>
      </c>
      <c r="S84" s="15">
        <v>5</v>
      </c>
      <c r="T84" s="15">
        <v>3.33</v>
      </c>
      <c r="U84" s="15">
        <v>3.33</v>
      </c>
      <c r="V84" s="15">
        <v>8</v>
      </c>
      <c r="W84" s="15">
        <v>1.67</v>
      </c>
      <c r="X84" s="15">
        <v>15</v>
      </c>
      <c r="Y84" s="15">
        <v>3</v>
      </c>
      <c r="Z84" s="15">
        <v>0</v>
      </c>
      <c r="AA84" s="15">
        <v>2.33</v>
      </c>
      <c r="AB84" s="15">
        <v>111.59</v>
      </c>
      <c r="AC84" s="15">
        <f t="shared" si="2"/>
        <v>111.59</v>
      </c>
    </row>
    <row r="85" spans="1:29" ht="18" customHeight="1" x14ac:dyDescent="0.2">
      <c r="A85" s="62">
        <v>84</v>
      </c>
      <c r="B85" s="62">
        <v>84</v>
      </c>
      <c r="C85" s="63" t="s">
        <v>18</v>
      </c>
      <c r="D85" s="38" t="s">
        <v>150</v>
      </c>
      <c r="E85" s="15">
        <v>27</v>
      </c>
      <c r="F85" s="15">
        <v>13.4</v>
      </c>
      <c r="G85" s="15">
        <v>0</v>
      </c>
      <c r="H85" s="15">
        <v>0</v>
      </c>
      <c r="I85" s="15">
        <v>0</v>
      </c>
      <c r="J85" s="15">
        <v>2.76</v>
      </c>
      <c r="K85" s="15">
        <v>0</v>
      </c>
      <c r="L85" s="15">
        <v>0</v>
      </c>
      <c r="M85" s="15">
        <v>0</v>
      </c>
      <c r="N85" s="15">
        <v>0</v>
      </c>
      <c r="O85" s="15">
        <v>25</v>
      </c>
      <c r="P85" s="15">
        <v>1</v>
      </c>
      <c r="Q85" s="15">
        <v>4</v>
      </c>
      <c r="R85" s="15">
        <v>4.67</v>
      </c>
      <c r="S85" s="15">
        <v>4.33</v>
      </c>
      <c r="T85" s="15">
        <v>3</v>
      </c>
      <c r="U85" s="15">
        <v>0</v>
      </c>
      <c r="V85" s="15">
        <v>7.2</v>
      </c>
      <c r="W85" s="15">
        <v>0</v>
      </c>
      <c r="X85" s="15">
        <v>9.33</v>
      </c>
      <c r="Y85" s="15">
        <v>7.67</v>
      </c>
      <c r="Z85" s="15">
        <v>0</v>
      </c>
      <c r="AA85" s="15">
        <v>1.67</v>
      </c>
      <c r="AB85" s="15">
        <v>111.03</v>
      </c>
      <c r="AC85" s="15">
        <f t="shared" si="2"/>
        <v>111.03</v>
      </c>
    </row>
    <row r="86" spans="1:29" ht="21.75" customHeight="1" x14ac:dyDescent="0.2">
      <c r="A86" s="62">
        <v>85</v>
      </c>
      <c r="B86" s="62">
        <v>85</v>
      </c>
      <c r="C86" s="63" t="s">
        <v>23</v>
      </c>
      <c r="D86" s="38" t="s">
        <v>151</v>
      </c>
      <c r="E86" s="15">
        <v>24</v>
      </c>
      <c r="F86" s="15">
        <v>15</v>
      </c>
      <c r="G86" s="15">
        <v>0</v>
      </c>
      <c r="H86" s="15">
        <v>10</v>
      </c>
      <c r="I86" s="15">
        <v>0</v>
      </c>
      <c r="J86" s="15">
        <v>1.9</v>
      </c>
      <c r="K86" s="15">
        <v>0</v>
      </c>
      <c r="L86" s="15">
        <v>0</v>
      </c>
      <c r="M86" s="15">
        <v>0</v>
      </c>
      <c r="N86" s="15">
        <v>5</v>
      </c>
      <c r="O86" s="15">
        <v>25</v>
      </c>
      <c r="P86" s="15">
        <v>3.67</v>
      </c>
      <c r="Q86" s="15">
        <v>1</v>
      </c>
      <c r="R86" s="15">
        <v>4</v>
      </c>
      <c r="S86" s="15">
        <v>4</v>
      </c>
      <c r="T86" s="15">
        <v>5</v>
      </c>
      <c r="U86" s="15">
        <v>0</v>
      </c>
      <c r="V86" s="15">
        <v>6</v>
      </c>
      <c r="W86" s="15">
        <v>0.33</v>
      </c>
      <c r="X86" s="15">
        <v>0</v>
      </c>
      <c r="Y86" s="15">
        <v>3.67</v>
      </c>
      <c r="Z86" s="15">
        <v>0</v>
      </c>
      <c r="AA86" s="15">
        <v>2</v>
      </c>
      <c r="AB86" s="15">
        <v>110.56</v>
      </c>
      <c r="AC86" s="15">
        <f t="shared" si="2"/>
        <v>110.57000000000001</v>
      </c>
    </row>
    <row r="87" spans="1:29" ht="16.5" customHeight="1" x14ac:dyDescent="0.2">
      <c r="A87" s="62">
        <v>86</v>
      </c>
      <c r="B87" s="62">
        <v>86</v>
      </c>
      <c r="C87" s="63" t="s">
        <v>18</v>
      </c>
      <c r="D87" s="38" t="s">
        <v>152</v>
      </c>
      <c r="E87" s="15">
        <v>9</v>
      </c>
      <c r="F87" s="15">
        <v>11.8</v>
      </c>
      <c r="G87" s="15">
        <v>0</v>
      </c>
      <c r="H87" s="15">
        <v>0</v>
      </c>
      <c r="I87" s="15">
        <v>0</v>
      </c>
      <c r="J87" s="15">
        <v>2.76</v>
      </c>
      <c r="K87" s="15">
        <v>0</v>
      </c>
      <c r="L87" s="15">
        <v>0</v>
      </c>
      <c r="M87" s="15">
        <v>0</v>
      </c>
      <c r="N87" s="15">
        <v>0</v>
      </c>
      <c r="O87" s="15">
        <v>25</v>
      </c>
      <c r="P87" s="15">
        <v>1</v>
      </c>
      <c r="Q87" s="15">
        <v>4</v>
      </c>
      <c r="R87" s="15">
        <v>4.67</v>
      </c>
      <c r="S87" s="15">
        <v>4.33</v>
      </c>
      <c r="T87" s="15">
        <v>3</v>
      </c>
      <c r="U87" s="15">
        <v>0</v>
      </c>
      <c r="V87" s="15">
        <v>17.27</v>
      </c>
      <c r="W87" s="15">
        <v>0</v>
      </c>
      <c r="X87" s="15">
        <v>12</v>
      </c>
      <c r="Y87" s="15">
        <v>8.67</v>
      </c>
      <c r="Z87" s="15">
        <v>0</v>
      </c>
      <c r="AA87" s="15">
        <v>6</v>
      </c>
      <c r="AB87" s="15">
        <v>109.49</v>
      </c>
      <c r="AC87" s="15">
        <f t="shared" si="2"/>
        <v>109.5</v>
      </c>
    </row>
    <row r="88" spans="1:29" ht="16.5" customHeight="1" x14ac:dyDescent="0.2">
      <c r="A88" s="62">
        <v>87</v>
      </c>
      <c r="B88" s="62">
        <v>87</v>
      </c>
      <c r="C88" s="63" t="s">
        <v>11</v>
      </c>
      <c r="D88" s="38" t="s">
        <v>32</v>
      </c>
      <c r="E88" s="15">
        <v>27</v>
      </c>
      <c r="F88" s="15">
        <v>15</v>
      </c>
      <c r="G88" s="15">
        <v>0</v>
      </c>
      <c r="H88" s="15">
        <v>0</v>
      </c>
      <c r="I88" s="15">
        <v>0</v>
      </c>
      <c r="J88" s="15">
        <v>1.39</v>
      </c>
      <c r="K88" s="15">
        <v>0</v>
      </c>
      <c r="L88" s="15">
        <v>0</v>
      </c>
      <c r="M88" s="15">
        <v>0</v>
      </c>
      <c r="N88" s="15">
        <v>0</v>
      </c>
      <c r="O88" s="15">
        <v>30</v>
      </c>
      <c r="P88" s="15">
        <v>2</v>
      </c>
      <c r="Q88" s="15">
        <v>1.33</v>
      </c>
      <c r="R88" s="15">
        <v>2.67</v>
      </c>
      <c r="S88" s="15">
        <v>2</v>
      </c>
      <c r="T88" s="15">
        <v>2.33</v>
      </c>
      <c r="U88" s="15">
        <v>0</v>
      </c>
      <c r="V88" s="15">
        <v>0</v>
      </c>
      <c r="W88" s="15">
        <v>0.33</v>
      </c>
      <c r="X88" s="15">
        <v>12.67</v>
      </c>
      <c r="Y88" s="15">
        <v>2.33</v>
      </c>
      <c r="Z88" s="15">
        <v>0</v>
      </c>
      <c r="AA88" s="15">
        <v>9.67</v>
      </c>
      <c r="AB88" s="15">
        <v>108.72</v>
      </c>
      <c r="AC88" s="15">
        <f t="shared" si="2"/>
        <v>108.72</v>
      </c>
    </row>
    <row r="89" spans="1:29" ht="16.5" customHeight="1" x14ac:dyDescent="0.2">
      <c r="A89" s="62">
        <v>88</v>
      </c>
      <c r="B89" s="62">
        <v>88</v>
      </c>
      <c r="C89" s="63" t="s">
        <v>153</v>
      </c>
      <c r="D89" s="38" t="s">
        <v>154</v>
      </c>
      <c r="E89" s="15">
        <v>30</v>
      </c>
      <c r="F89" s="15">
        <v>12.82</v>
      </c>
      <c r="G89" s="15">
        <v>0</v>
      </c>
      <c r="H89" s="15">
        <v>10</v>
      </c>
      <c r="I89" s="15">
        <v>0</v>
      </c>
      <c r="J89" s="15">
        <v>1.1100000000000001</v>
      </c>
      <c r="K89" s="15">
        <v>0</v>
      </c>
      <c r="L89" s="15">
        <v>0</v>
      </c>
      <c r="M89" s="15">
        <v>0</v>
      </c>
      <c r="N89" s="15">
        <v>5</v>
      </c>
      <c r="O89" s="15">
        <v>25</v>
      </c>
      <c r="P89" s="15">
        <v>1</v>
      </c>
      <c r="Q89" s="15">
        <v>0.67</v>
      </c>
      <c r="R89" s="15">
        <v>1.67</v>
      </c>
      <c r="S89" s="15">
        <v>0.67</v>
      </c>
      <c r="T89" s="15">
        <v>2.33</v>
      </c>
      <c r="U89" s="15">
        <v>0</v>
      </c>
      <c r="V89" s="15">
        <v>0</v>
      </c>
      <c r="W89" s="15">
        <v>0</v>
      </c>
      <c r="X89" s="15">
        <v>17</v>
      </c>
      <c r="Y89" s="15">
        <v>0.67</v>
      </c>
      <c r="Z89" s="15">
        <v>0</v>
      </c>
      <c r="AA89" s="15">
        <v>0</v>
      </c>
      <c r="AB89" s="15">
        <v>107.93</v>
      </c>
      <c r="AC89" s="15">
        <f t="shared" si="2"/>
        <v>107.94000000000001</v>
      </c>
    </row>
    <row r="90" spans="1:29" ht="24" x14ac:dyDescent="0.2">
      <c r="A90" s="62">
        <v>89</v>
      </c>
      <c r="B90" s="62">
        <v>89</v>
      </c>
      <c r="C90" s="63" t="s">
        <v>26</v>
      </c>
      <c r="D90" s="38" t="s">
        <v>155</v>
      </c>
      <c r="E90" s="15">
        <v>9</v>
      </c>
      <c r="F90" s="15">
        <v>7</v>
      </c>
      <c r="G90" s="15">
        <v>0</v>
      </c>
      <c r="H90" s="15">
        <v>0</v>
      </c>
      <c r="I90" s="15">
        <v>0</v>
      </c>
      <c r="J90" s="15">
        <v>2.2000000000000002</v>
      </c>
      <c r="K90" s="15">
        <v>0</v>
      </c>
      <c r="L90" s="15">
        <v>0</v>
      </c>
      <c r="M90" s="15">
        <v>0</v>
      </c>
      <c r="N90" s="15">
        <v>3</v>
      </c>
      <c r="O90" s="15">
        <v>25</v>
      </c>
      <c r="P90" s="15">
        <v>2</v>
      </c>
      <c r="Q90" s="15">
        <v>1</v>
      </c>
      <c r="R90" s="15">
        <v>3</v>
      </c>
      <c r="S90" s="15">
        <v>2</v>
      </c>
      <c r="T90" s="15">
        <v>3</v>
      </c>
      <c r="U90" s="15">
        <v>0</v>
      </c>
      <c r="V90" s="15">
        <v>26.24</v>
      </c>
      <c r="W90" s="15">
        <v>3.33</v>
      </c>
      <c r="X90" s="15">
        <v>14</v>
      </c>
      <c r="Y90" s="15">
        <v>2</v>
      </c>
      <c r="Z90" s="15">
        <v>0</v>
      </c>
      <c r="AA90" s="15">
        <v>5</v>
      </c>
      <c r="AB90" s="15">
        <v>107.77</v>
      </c>
      <c r="AC90" s="15">
        <f t="shared" si="2"/>
        <v>107.77</v>
      </c>
    </row>
    <row r="91" spans="1:29" ht="24" x14ac:dyDescent="0.2">
      <c r="A91" s="62">
        <v>90</v>
      </c>
      <c r="B91" s="62">
        <v>90</v>
      </c>
      <c r="C91" s="63" t="s">
        <v>26</v>
      </c>
      <c r="D91" s="38" t="s">
        <v>156</v>
      </c>
      <c r="E91" s="15">
        <v>6</v>
      </c>
      <c r="F91" s="15">
        <v>11.87</v>
      </c>
      <c r="G91" s="15">
        <v>0</v>
      </c>
      <c r="H91" s="15">
        <v>10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25</v>
      </c>
      <c r="P91" s="15">
        <v>2</v>
      </c>
      <c r="Q91" s="15">
        <v>1</v>
      </c>
      <c r="R91" s="15">
        <v>3</v>
      </c>
      <c r="S91" s="15">
        <v>2</v>
      </c>
      <c r="T91" s="15">
        <v>3</v>
      </c>
      <c r="U91" s="15">
        <v>0</v>
      </c>
      <c r="V91" s="15">
        <v>19.329999999999998</v>
      </c>
      <c r="W91" s="15">
        <v>1.67</v>
      </c>
      <c r="X91" s="15">
        <v>14</v>
      </c>
      <c r="Y91" s="15">
        <v>2</v>
      </c>
      <c r="Z91" s="15">
        <v>0</v>
      </c>
      <c r="AA91" s="15">
        <v>4</v>
      </c>
      <c r="AB91" s="15">
        <v>107.08</v>
      </c>
      <c r="AC91" s="15">
        <f t="shared" si="2"/>
        <v>107.07</v>
      </c>
    </row>
    <row r="92" spans="1:29" ht="24" x14ac:dyDescent="0.2">
      <c r="A92" s="62">
        <v>91</v>
      </c>
      <c r="B92" s="62">
        <v>91</v>
      </c>
      <c r="C92" s="63" t="s">
        <v>12</v>
      </c>
      <c r="D92" s="38" t="s">
        <v>157</v>
      </c>
      <c r="E92" s="15">
        <v>12</v>
      </c>
      <c r="F92" s="15">
        <v>15</v>
      </c>
      <c r="G92" s="15">
        <v>0</v>
      </c>
      <c r="H92" s="15">
        <v>0</v>
      </c>
      <c r="I92" s="15">
        <v>0</v>
      </c>
      <c r="J92" s="15">
        <v>4.59</v>
      </c>
      <c r="K92" s="15">
        <v>0</v>
      </c>
      <c r="L92" s="15">
        <v>0</v>
      </c>
      <c r="M92" s="15">
        <v>0</v>
      </c>
      <c r="N92" s="15">
        <v>10</v>
      </c>
      <c r="O92" s="15">
        <v>25</v>
      </c>
      <c r="P92" s="15">
        <v>4.67</v>
      </c>
      <c r="Q92" s="15">
        <v>2</v>
      </c>
      <c r="R92" s="15">
        <v>4.67</v>
      </c>
      <c r="S92" s="15">
        <v>5</v>
      </c>
      <c r="T92" s="15">
        <v>3.33</v>
      </c>
      <c r="U92" s="15">
        <v>0</v>
      </c>
      <c r="V92" s="15">
        <v>3</v>
      </c>
      <c r="W92" s="15">
        <v>0.33</v>
      </c>
      <c r="X92" s="15">
        <v>15</v>
      </c>
      <c r="Y92" s="15">
        <v>1.33</v>
      </c>
      <c r="Z92" s="15">
        <v>0</v>
      </c>
      <c r="AA92" s="15">
        <v>1</v>
      </c>
      <c r="AB92" s="15">
        <v>106.93</v>
      </c>
      <c r="AC92" s="15">
        <f t="shared" si="2"/>
        <v>106.92</v>
      </c>
    </row>
    <row r="93" spans="1:29" ht="24" x14ac:dyDescent="0.2">
      <c r="A93" s="62">
        <v>92</v>
      </c>
      <c r="B93" s="62">
        <v>92</v>
      </c>
      <c r="C93" s="63" t="s">
        <v>26</v>
      </c>
      <c r="D93" s="38" t="s">
        <v>158</v>
      </c>
      <c r="E93" s="15">
        <v>15</v>
      </c>
      <c r="F93" s="15">
        <v>15</v>
      </c>
      <c r="G93" s="15">
        <v>0</v>
      </c>
      <c r="H93" s="15">
        <v>0</v>
      </c>
      <c r="I93" s="15">
        <v>2</v>
      </c>
      <c r="J93" s="15">
        <v>2.2000000000000002</v>
      </c>
      <c r="K93" s="15">
        <v>0</v>
      </c>
      <c r="L93" s="15">
        <v>0</v>
      </c>
      <c r="M93" s="15">
        <v>0</v>
      </c>
      <c r="N93" s="15">
        <v>0</v>
      </c>
      <c r="O93" s="15">
        <v>25</v>
      </c>
      <c r="P93" s="15">
        <v>2</v>
      </c>
      <c r="Q93" s="15">
        <v>1</v>
      </c>
      <c r="R93" s="15">
        <v>3</v>
      </c>
      <c r="S93" s="15">
        <v>2</v>
      </c>
      <c r="T93" s="15">
        <v>3</v>
      </c>
      <c r="U93" s="15">
        <v>0</v>
      </c>
      <c r="V93" s="15">
        <v>10</v>
      </c>
      <c r="W93" s="15">
        <v>0.33</v>
      </c>
      <c r="X93" s="15">
        <v>14.33</v>
      </c>
      <c r="Y93" s="15">
        <v>2</v>
      </c>
      <c r="Z93" s="15">
        <v>0</v>
      </c>
      <c r="AA93" s="15">
        <v>10</v>
      </c>
      <c r="AB93" s="15">
        <v>106.87</v>
      </c>
      <c r="AC93" s="15">
        <f t="shared" si="2"/>
        <v>106.86</v>
      </c>
    </row>
    <row r="94" spans="1:29" ht="24" x14ac:dyDescent="0.2">
      <c r="A94" s="62">
        <v>93</v>
      </c>
      <c r="B94" s="62">
        <v>93</v>
      </c>
      <c r="C94" s="63" t="s">
        <v>33</v>
      </c>
      <c r="D94" s="38" t="s">
        <v>34</v>
      </c>
      <c r="E94" s="15">
        <v>27</v>
      </c>
      <c r="F94" s="15">
        <v>10.65</v>
      </c>
      <c r="G94" s="15">
        <v>0</v>
      </c>
      <c r="H94" s="15">
        <v>0</v>
      </c>
      <c r="I94" s="15">
        <v>0</v>
      </c>
      <c r="J94" s="15">
        <v>1.77</v>
      </c>
      <c r="K94" s="15">
        <v>0</v>
      </c>
      <c r="L94" s="15">
        <v>0</v>
      </c>
      <c r="M94" s="15">
        <v>0</v>
      </c>
      <c r="N94" s="15">
        <v>5</v>
      </c>
      <c r="O94" s="15">
        <v>25</v>
      </c>
      <c r="P94" s="15">
        <v>2.33</v>
      </c>
      <c r="Q94" s="15">
        <v>2</v>
      </c>
      <c r="R94" s="15">
        <v>2.67</v>
      </c>
      <c r="S94" s="15">
        <v>1.67</v>
      </c>
      <c r="T94" s="15">
        <v>2</v>
      </c>
      <c r="U94" s="15">
        <v>5</v>
      </c>
      <c r="V94" s="15">
        <v>5</v>
      </c>
      <c r="W94" s="15">
        <v>0</v>
      </c>
      <c r="X94" s="15">
        <v>15.33</v>
      </c>
      <c r="Y94" s="15">
        <v>0.67</v>
      </c>
      <c r="Z94" s="15">
        <v>0</v>
      </c>
      <c r="AA94" s="15">
        <v>0</v>
      </c>
      <c r="AB94" s="15">
        <v>106.09</v>
      </c>
      <c r="AC94" s="15">
        <f t="shared" si="2"/>
        <v>106.09</v>
      </c>
    </row>
    <row r="95" spans="1:29" ht="24" x14ac:dyDescent="0.2">
      <c r="A95" s="62">
        <v>94</v>
      </c>
      <c r="B95" s="62">
        <v>94</v>
      </c>
      <c r="C95" s="63" t="s">
        <v>15</v>
      </c>
      <c r="D95" s="38" t="s">
        <v>39</v>
      </c>
      <c r="E95" s="15">
        <v>24</v>
      </c>
      <c r="F95" s="15">
        <v>3</v>
      </c>
      <c r="G95" s="15">
        <v>0</v>
      </c>
      <c r="H95" s="15">
        <v>0</v>
      </c>
      <c r="I95" s="15">
        <v>0</v>
      </c>
      <c r="J95" s="15">
        <v>2.4900000000000002</v>
      </c>
      <c r="K95" s="15">
        <v>0</v>
      </c>
      <c r="L95" s="15">
        <v>0</v>
      </c>
      <c r="M95" s="15">
        <v>0</v>
      </c>
      <c r="N95" s="15">
        <v>0</v>
      </c>
      <c r="O95" s="15">
        <v>30</v>
      </c>
      <c r="P95" s="15">
        <v>4</v>
      </c>
      <c r="Q95" s="15">
        <v>2.33</v>
      </c>
      <c r="R95" s="15">
        <v>2.67</v>
      </c>
      <c r="S95" s="15">
        <v>2.33</v>
      </c>
      <c r="T95" s="15">
        <v>1.67</v>
      </c>
      <c r="U95" s="15">
        <v>0</v>
      </c>
      <c r="V95" s="15">
        <v>5.68</v>
      </c>
      <c r="W95" s="15">
        <v>3</v>
      </c>
      <c r="X95" s="15">
        <v>14.67</v>
      </c>
      <c r="Y95" s="15">
        <v>4</v>
      </c>
      <c r="Z95" s="15">
        <v>0</v>
      </c>
      <c r="AA95" s="15">
        <v>6</v>
      </c>
      <c r="AB95" s="15">
        <v>105.84</v>
      </c>
      <c r="AC95" s="15">
        <f t="shared" si="2"/>
        <v>105.84000000000002</v>
      </c>
    </row>
    <row r="96" spans="1:29" ht="24" x14ac:dyDescent="0.2">
      <c r="A96" s="62">
        <v>95</v>
      </c>
      <c r="B96" s="62">
        <v>95</v>
      </c>
      <c r="C96" s="63" t="s">
        <v>18</v>
      </c>
      <c r="D96" s="38" t="s">
        <v>77</v>
      </c>
      <c r="E96" s="15">
        <v>21</v>
      </c>
      <c r="F96" s="15">
        <v>6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25</v>
      </c>
      <c r="P96" s="15">
        <v>1</v>
      </c>
      <c r="Q96" s="15">
        <v>4</v>
      </c>
      <c r="R96" s="15">
        <v>4.67</v>
      </c>
      <c r="S96" s="15">
        <v>4.33</v>
      </c>
      <c r="T96" s="15">
        <v>3</v>
      </c>
      <c r="U96" s="15">
        <v>0</v>
      </c>
      <c r="V96" s="15">
        <v>5.95</v>
      </c>
      <c r="W96" s="15">
        <v>0</v>
      </c>
      <c r="X96" s="15">
        <v>12</v>
      </c>
      <c r="Y96" s="15">
        <v>8.67</v>
      </c>
      <c r="Z96" s="15">
        <v>0</v>
      </c>
      <c r="AA96" s="15">
        <v>6.67</v>
      </c>
      <c r="AB96" s="15">
        <v>105.04</v>
      </c>
      <c r="AC96" s="15">
        <f t="shared" si="2"/>
        <v>105.05</v>
      </c>
    </row>
    <row r="97" spans="1:29" ht="24" x14ac:dyDescent="0.2">
      <c r="A97" s="62">
        <v>96</v>
      </c>
      <c r="B97" s="62">
        <v>96</v>
      </c>
      <c r="C97" s="63" t="s">
        <v>15</v>
      </c>
      <c r="D97" s="38" t="s">
        <v>36</v>
      </c>
      <c r="E97" s="15">
        <v>21</v>
      </c>
      <c r="F97" s="15">
        <v>1.2</v>
      </c>
      <c r="G97" s="15">
        <v>0</v>
      </c>
      <c r="H97" s="15">
        <v>0</v>
      </c>
      <c r="I97" s="15">
        <v>0</v>
      </c>
      <c r="J97" s="15">
        <v>2.4900000000000002</v>
      </c>
      <c r="K97" s="15">
        <v>0</v>
      </c>
      <c r="L97" s="15">
        <v>0</v>
      </c>
      <c r="M97" s="15">
        <v>0</v>
      </c>
      <c r="N97" s="15">
        <v>5</v>
      </c>
      <c r="O97" s="15">
        <v>30</v>
      </c>
      <c r="P97" s="15">
        <v>4</v>
      </c>
      <c r="Q97" s="15">
        <v>2.33</v>
      </c>
      <c r="R97" s="15">
        <v>3</v>
      </c>
      <c r="S97" s="15">
        <v>2.33</v>
      </c>
      <c r="T97" s="15">
        <v>1.67</v>
      </c>
      <c r="U97" s="15">
        <v>0</v>
      </c>
      <c r="V97" s="15">
        <v>2</v>
      </c>
      <c r="W97" s="15">
        <v>0</v>
      </c>
      <c r="X97" s="15">
        <v>14.67</v>
      </c>
      <c r="Y97" s="15">
        <v>5</v>
      </c>
      <c r="Z97" s="15">
        <v>0</v>
      </c>
      <c r="AA97" s="15">
        <v>6</v>
      </c>
      <c r="AB97" s="15">
        <v>100.69</v>
      </c>
      <c r="AC97" s="15">
        <f t="shared" si="2"/>
        <v>100.69</v>
      </c>
    </row>
    <row r="98" spans="1:29" ht="24" x14ac:dyDescent="0.2">
      <c r="A98" s="62">
        <v>97</v>
      </c>
      <c r="B98" s="62">
        <v>97</v>
      </c>
      <c r="C98" s="63" t="s">
        <v>33</v>
      </c>
      <c r="D98" s="38" t="s">
        <v>112</v>
      </c>
      <c r="E98" s="15">
        <v>18</v>
      </c>
      <c r="F98" s="15">
        <v>9.85</v>
      </c>
      <c r="G98" s="15">
        <v>0</v>
      </c>
      <c r="H98" s="15">
        <v>0</v>
      </c>
      <c r="I98" s="15">
        <v>0</v>
      </c>
      <c r="J98" s="15">
        <v>2.13</v>
      </c>
      <c r="K98" s="15">
        <v>0</v>
      </c>
      <c r="L98" s="15">
        <v>0</v>
      </c>
      <c r="M98" s="15">
        <v>0</v>
      </c>
      <c r="N98" s="15">
        <v>0</v>
      </c>
      <c r="O98" s="15">
        <v>30</v>
      </c>
      <c r="P98" s="15">
        <v>4</v>
      </c>
      <c r="Q98" s="15">
        <v>4</v>
      </c>
      <c r="R98" s="15">
        <v>3</v>
      </c>
      <c r="S98" s="15">
        <v>2</v>
      </c>
      <c r="T98" s="15">
        <v>2</v>
      </c>
      <c r="U98" s="15">
        <v>0</v>
      </c>
      <c r="V98" s="15">
        <v>6</v>
      </c>
      <c r="W98" s="15">
        <v>5</v>
      </c>
      <c r="X98" s="15">
        <v>5</v>
      </c>
      <c r="Y98" s="15">
        <v>5</v>
      </c>
      <c r="Z98" s="15">
        <v>0</v>
      </c>
      <c r="AA98" s="15">
        <v>2.33</v>
      </c>
      <c r="AB98" s="15">
        <v>98.32</v>
      </c>
      <c r="AC98" s="15">
        <f t="shared" ref="AC98:AC104" si="3">SUM(D98:AA98)</f>
        <v>98.31</v>
      </c>
    </row>
    <row r="99" spans="1:29" x14ac:dyDescent="0.2">
      <c r="A99" s="62">
        <v>98</v>
      </c>
      <c r="B99" s="62">
        <v>98</v>
      </c>
      <c r="C99" s="63" t="s">
        <v>26</v>
      </c>
      <c r="D99" s="38" t="s">
        <v>159</v>
      </c>
      <c r="E99" s="15">
        <v>12</v>
      </c>
      <c r="F99" s="15">
        <v>15</v>
      </c>
      <c r="G99" s="15">
        <v>0</v>
      </c>
      <c r="H99" s="15">
        <v>10</v>
      </c>
      <c r="I99" s="15">
        <v>0</v>
      </c>
      <c r="J99" s="15">
        <v>2.2000000000000002</v>
      </c>
      <c r="K99" s="15">
        <v>0</v>
      </c>
      <c r="L99" s="15">
        <v>0</v>
      </c>
      <c r="M99" s="15">
        <v>0</v>
      </c>
      <c r="N99" s="15">
        <v>10</v>
      </c>
      <c r="O99" s="15">
        <v>25</v>
      </c>
      <c r="P99" s="15">
        <v>2</v>
      </c>
      <c r="Q99" s="15">
        <v>1</v>
      </c>
      <c r="R99" s="15">
        <v>3</v>
      </c>
      <c r="S99" s="15">
        <v>2</v>
      </c>
      <c r="T99" s="15">
        <v>3</v>
      </c>
      <c r="U99" s="15">
        <v>0</v>
      </c>
      <c r="V99" s="15">
        <v>5</v>
      </c>
      <c r="W99" s="15">
        <v>0</v>
      </c>
      <c r="X99" s="15">
        <v>6</v>
      </c>
      <c r="Y99" s="15">
        <v>2</v>
      </c>
      <c r="Z99" s="15">
        <v>0</v>
      </c>
      <c r="AA99" s="15">
        <v>0</v>
      </c>
      <c r="AB99" s="15">
        <v>98.2</v>
      </c>
      <c r="AC99" s="15">
        <f t="shared" si="3"/>
        <v>98.2</v>
      </c>
    </row>
    <row r="100" spans="1:29" ht="27" customHeight="1" x14ac:dyDescent="0.2">
      <c r="A100" s="62">
        <v>99</v>
      </c>
      <c r="B100" s="62">
        <v>99</v>
      </c>
      <c r="C100" s="63" t="s">
        <v>17</v>
      </c>
      <c r="D100" s="38" t="s">
        <v>160</v>
      </c>
      <c r="E100" s="15">
        <v>18</v>
      </c>
      <c r="F100" s="15">
        <v>4.72</v>
      </c>
      <c r="G100" s="15">
        <v>0</v>
      </c>
      <c r="H100" s="15">
        <v>0</v>
      </c>
      <c r="I100" s="15">
        <v>0</v>
      </c>
      <c r="J100" s="15">
        <v>2.58</v>
      </c>
      <c r="K100" s="15">
        <v>0</v>
      </c>
      <c r="L100" s="15">
        <v>0</v>
      </c>
      <c r="M100" s="15">
        <v>0</v>
      </c>
      <c r="N100" s="15">
        <v>10</v>
      </c>
      <c r="O100" s="15">
        <v>25</v>
      </c>
      <c r="P100" s="15">
        <v>4.33</v>
      </c>
      <c r="Q100" s="15">
        <v>2</v>
      </c>
      <c r="R100" s="15">
        <v>3.33</v>
      </c>
      <c r="S100" s="15">
        <v>1</v>
      </c>
      <c r="T100" s="15">
        <v>3</v>
      </c>
      <c r="U100" s="15">
        <v>1.67</v>
      </c>
      <c r="V100" s="15">
        <v>4</v>
      </c>
      <c r="W100" s="15">
        <v>0.33</v>
      </c>
      <c r="X100" s="15">
        <v>12</v>
      </c>
      <c r="Y100" s="15">
        <v>0</v>
      </c>
      <c r="Z100" s="15">
        <v>0</v>
      </c>
      <c r="AA100" s="15">
        <v>3.67</v>
      </c>
      <c r="AB100" s="15">
        <v>95.64</v>
      </c>
      <c r="AC100" s="15">
        <f t="shared" si="3"/>
        <v>95.63</v>
      </c>
    </row>
    <row r="101" spans="1:29" x14ac:dyDescent="0.2">
      <c r="A101" s="62">
        <v>100</v>
      </c>
      <c r="B101" s="62">
        <v>100</v>
      </c>
      <c r="C101" s="63" t="s">
        <v>53</v>
      </c>
      <c r="D101" s="38" t="s">
        <v>60</v>
      </c>
      <c r="E101" s="15">
        <v>24</v>
      </c>
      <c r="F101" s="15">
        <v>15</v>
      </c>
      <c r="G101" s="15">
        <v>0</v>
      </c>
      <c r="H101" s="15">
        <v>0</v>
      </c>
      <c r="I101" s="15">
        <v>0</v>
      </c>
      <c r="J101" s="15">
        <v>1.39</v>
      </c>
      <c r="K101" s="15">
        <v>0</v>
      </c>
      <c r="L101" s="15">
        <v>0</v>
      </c>
      <c r="M101" s="15">
        <v>0</v>
      </c>
      <c r="N101" s="15">
        <v>0</v>
      </c>
      <c r="O101" s="15">
        <v>15</v>
      </c>
      <c r="P101" s="15">
        <v>1</v>
      </c>
      <c r="Q101" s="15">
        <v>1</v>
      </c>
      <c r="R101" s="15">
        <v>1</v>
      </c>
      <c r="S101" s="15">
        <v>2.67</v>
      </c>
      <c r="T101" s="15">
        <v>2.33</v>
      </c>
      <c r="U101" s="15">
        <v>0</v>
      </c>
      <c r="V101" s="15">
        <v>10</v>
      </c>
      <c r="W101" s="15">
        <v>0</v>
      </c>
      <c r="X101" s="15">
        <v>1</v>
      </c>
      <c r="Y101" s="15">
        <v>5</v>
      </c>
      <c r="Z101" s="15">
        <v>0</v>
      </c>
      <c r="AA101" s="15">
        <v>3.33</v>
      </c>
      <c r="AB101" s="15">
        <v>82.73</v>
      </c>
      <c r="AC101" s="15">
        <f t="shared" si="3"/>
        <v>82.72</v>
      </c>
    </row>
    <row r="102" spans="1:29" ht="36" x14ac:dyDescent="0.2">
      <c r="A102" s="62">
        <v>101</v>
      </c>
      <c r="B102" s="62">
        <v>101</v>
      </c>
      <c r="C102" s="63" t="s">
        <v>17</v>
      </c>
      <c r="D102" s="38" t="s">
        <v>161</v>
      </c>
      <c r="E102" s="15">
        <v>3</v>
      </c>
      <c r="F102" s="15">
        <v>0</v>
      </c>
      <c r="G102" s="15">
        <v>0</v>
      </c>
      <c r="H102" s="15">
        <v>10</v>
      </c>
      <c r="I102" s="15">
        <v>0</v>
      </c>
      <c r="J102" s="15">
        <v>2.58</v>
      </c>
      <c r="K102" s="15">
        <v>0</v>
      </c>
      <c r="L102" s="15">
        <v>0</v>
      </c>
      <c r="M102" s="15">
        <v>0</v>
      </c>
      <c r="N102" s="15">
        <v>10</v>
      </c>
      <c r="O102" s="15">
        <v>25</v>
      </c>
      <c r="P102" s="15">
        <v>4.33</v>
      </c>
      <c r="Q102" s="15">
        <v>2</v>
      </c>
      <c r="R102" s="15">
        <v>3.33</v>
      </c>
      <c r="S102" s="15">
        <v>1</v>
      </c>
      <c r="T102" s="15">
        <v>3</v>
      </c>
      <c r="U102" s="15">
        <v>0</v>
      </c>
      <c r="V102" s="15">
        <v>1</v>
      </c>
      <c r="W102" s="15">
        <v>0</v>
      </c>
      <c r="X102" s="15">
        <v>14.33</v>
      </c>
      <c r="Y102" s="15">
        <v>0.67</v>
      </c>
      <c r="Z102" s="15">
        <v>0</v>
      </c>
      <c r="AA102" s="15">
        <v>0</v>
      </c>
      <c r="AB102" s="15">
        <v>80.25</v>
      </c>
      <c r="AC102" s="15">
        <f t="shared" si="3"/>
        <v>80.239999999999995</v>
      </c>
    </row>
    <row r="103" spans="1:29" ht="24" x14ac:dyDescent="0.2">
      <c r="A103" s="62">
        <v>102</v>
      </c>
      <c r="B103" s="62">
        <v>102</v>
      </c>
      <c r="C103" s="63" t="s">
        <v>162</v>
      </c>
      <c r="D103" s="38" t="s">
        <v>163</v>
      </c>
      <c r="E103" s="15">
        <v>30</v>
      </c>
      <c r="F103" s="15">
        <v>15</v>
      </c>
      <c r="G103" s="15">
        <v>0</v>
      </c>
      <c r="H103" s="15">
        <v>10</v>
      </c>
      <c r="I103" s="15">
        <v>0</v>
      </c>
      <c r="J103" s="15">
        <v>0.87</v>
      </c>
      <c r="K103" s="15">
        <v>0</v>
      </c>
      <c r="L103" s="15">
        <v>0</v>
      </c>
      <c r="M103" s="15">
        <v>0</v>
      </c>
      <c r="N103" s="15">
        <v>5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12</v>
      </c>
      <c r="Y103" s="15">
        <v>3</v>
      </c>
      <c r="Z103" s="15">
        <v>0</v>
      </c>
      <c r="AA103" s="15">
        <v>4.33</v>
      </c>
      <c r="AB103" s="15">
        <v>80.209999999999994</v>
      </c>
      <c r="AC103" s="15">
        <f t="shared" si="3"/>
        <v>80.2</v>
      </c>
    </row>
    <row r="104" spans="1:29" ht="24" x14ac:dyDescent="0.2">
      <c r="A104" s="62">
        <v>103</v>
      </c>
      <c r="B104" s="62">
        <v>103</v>
      </c>
      <c r="C104" s="63" t="s">
        <v>61</v>
      </c>
      <c r="D104" s="38" t="s">
        <v>164</v>
      </c>
      <c r="E104" s="15">
        <v>27</v>
      </c>
      <c r="F104" s="15">
        <v>15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0</v>
      </c>
      <c r="O104" s="15">
        <v>25</v>
      </c>
      <c r="P104" s="15">
        <v>2.33</v>
      </c>
      <c r="Q104" s="15">
        <v>1.33</v>
      </c>
      <c r="R104" s="15">
        <v>3.33</v>
      </c>
      <c r="S104" s="15">
        <v>1.67</v>
      </c>
      <c r="T104" s="15">
        <v>1</v>
      </c>
      <c r="U104" s="15">
        <v>0</v>
      </c>
      <c r="V104" s="15">
        <v>0</v>
      </c>
      <c r="W104" s="15">
        <v>0</v>
      </c>
      <c r="X104" s="15">
        <v>0.33</v>
      </c>
      <c r="Y104" s="15">
        <v>0</v>
      </c>
      <c r="Z104" s="15">
        <v>0</v>
      </c>
      <c r="AA104" s="15">
        <v>0</v>
      </c>
      <c r="AB104" s="15">
        <v>79.349999999999994</v>
      </c>
      <c r="AC104" s="15">
        <f t="shared" si="3"/>
        <v>79.339999999999989</v>
      </c>
    </row>
  </sheetData>
  <autoFilter ref="A1:AC1" xr:uid="{E9199714-CB05-4D26-A9DA-156A7F970D1C}">
    <sortState xmlns:xlrd2="http://schemas.microsoft.com/office/spreadsheetml/2017/richdata2" ref="A2:AC104">
      <sortCondition ref="B1"/>
    </sortState>
  </autoFilter>
  <pageMargins left="0.5" right="0.5" top="0.6" bottom="0.6" header="0.5" footer="0.35"/>
  <pageSetup paperSize="3" scale="96" fitToHeight="0" orientation="landscape" r:id="rId1"/>
  <headerFooter>
    <oddHeader>&amp;LAppendix A – Scoring Scenarios &amp;CQuestion 6f. Design development – 65%</oddHeader>
    <oddFooter>&amp;L&amp;"Arial,Bold"&amp;8Date: 3/27/2026&amp;C&amp;"Arial,Bold"&amp;8Major Maintenance Grant Fund&amp;R&amp;"Arial,Bold"&amp;8Page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7A81D-9DD3-44AB-965F-C4315B6B61A5}">
  <sheetPr>
    <pageSetUpPr fitToPage="1"/>
  </sheetPr>
  <dimension ref="A1:AD104"/>
  <sheetViews>
    <sheetView zoomScaleNormal="100" zoomScaleSheetLayoutView="115" workbookViewId="0">
      <selection activeCell="J10" sqref="J10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30" s="10" customFormat="1" ht="68.25" thickBot="1" x14ac:dyDescent="0.25">
      <c r="A1" s="7" t="s">
        <v>169</v>
      </c>
      <c r="B1" s="36">
        <v>7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239</v>
      </c>
      <c r="Z1" s="8" t="s">
        <v>234</v>
      </c>
      <c r="AA1" s="8" t="s">
        <v>235</v>
      </c>
      <c r="AB1" s="8" t="s">
        <v>236</v>
      </c>
      <c r="AC1" s="8" t="s">
        <v>2</v>
      </c>
      <c r="AD1" s="9" t="s">
        <v>206</v>
      </c>
    </row>
    <row r="2" spans="1:30" ht="36" x14ac:dyDescent="0.2">
      <c r="A2" s="62">
        <v>1</v>
      </c>
      <c r="B2" s="62">
        <v>1</v>
      </c>
      <c r="C2" s="38" t="s">
        <v>115</v>
      </c>
      <c r="D2" s="38" t="s">
        <v>116</v>
      </c>
      <c r="E2" s="15">
        <v>30</v>
      </c>
      <c r="F2" s="15">
        <v>15</v>
      </c>
      <c r="G2" s="15">
        <v>0</v>
      </c>
      <c r="H2" s="15">
        <v>25</v>
      </c>
      <c r="I2" s="15">
        <v>0</v>
      </c>
      <c r="J2" s="15">
        <v>1.74</v>
      </c>
      <c r="K2" s="15">
        <v>0</v>
      </c>
      <c r="L2" s="15">
        <v>0</v>
      </c>
      <c r="M2" s="15">
        <v>0</v>
      </c>
      <c r="N2" s="15">
        <v>10</v>
      </c>
      <c r="O2" s="15">
        <v>30</v>
      </c>
      <c r="P2" s="15">
        <v>3.67</v>
      </c>
      <c r="Q2" s="15">
        <v>3.33</v>
      </c>
      <c r="R2" s="15">
        <v>3.67</v>
      </c>
      <c r="S2" s="15">
        <v>2.33</v>
      </c>
      <c r="T2" s="15">
        <v>3</v>
      </c>
      <c r="U2" s="15">
        <v>45</v>
      </c>
      <c r="V2" s="15">
        <v>49</v>
      </c>
      <c r="W2" s="15">
        <v>4.33</v>
      </c>
      <c r="X2" s="15">
        <v>30</v>
      </c>
      <c r="Y2" s="15">
        <f t="shared" ref="Y2:Y33" si="0">MIN(30,IF(X2&gt;=27, X2,IF(X2&gt;=23, 27 + (X2-23)*(30-27)/(26-23),IF(X2&gt;=18, 24 + (X2-18)*(30-24)/(22-18),IF(X2&gt;=12, 15 + (X2-12)*(23-15)/(17-12),IF(X2&gt;=6, 6 + (X2-6)*(14-6)/(11-6),IF(X2&gt;=0, X2,"")))))))</f>
        <v>30</v>
      </c>
      <c r="Z2" s="15">
        <v>4</v>
      </c>
      <c r="AA2" s="15">
        <v>0</v>
      </c>
      <c r="AB2" s="15">
        <v>10</v>
      </c>
      <c r="AC2" s="15">
        <v>270.08</v>
      </c>
      <c r="AD2" s="15">
        <f t="shared" ref="AD2:AD33" si="1">SUM(E2:W2,Y2:AB2)</f>
        <v>270.07000000000005</v>
      </c>
    </row>
    <row r="3" spans="1:30" ht="24" x14ac:dyDescent="0.2">
      <c r="A3" s="62">
        <v>2</v>
      </c>
      <c r="B3" s="62">
        <v>2</v>
      </c>
      <c r="C3" s="38" t="s">
        <v>117</v>
      </c>
      <c r="D3" s="38" t="s">
        <v>118</v>
      </c>
      <c r="E3" s="15">
        <v>30</v>
      </c>
      <c r="F3" s="15">
        <v>15</v>
      </c>
      <c r="G3" s="15">
        <v>0</v>
      </c>
      <c r="H3" s="15">
        <v>25</v>
      </c>
      <c r="I3" s="15">
        <v>0</v>
      </c>
      <c r="J3" s="15">
        <v>3.68</v>
      </c>
      <c r="K3" s="15">
        <v>0</v>
      </c>
      <c r="L3" s="15">
        <v>0</v>
      </c>
      <c r="M3" s="15">
        <v>0</v>
      </c>
      <c r="N3" s="15">
        <v>10</v>
      </c>
      <c r="O3" s="15">
        <v>25</v>
      </c>
      <c r="P3" s="15">
        <v>2</v>
      </c>
      <c r="Q3" s="15">
        <v>1.67</v>
      </c>
      <c r="R3" s="15">
        <v>3</v>
      </c>
      <c r="S3" s="15">
        <v>2</v>
      </c>
      <c r="T3" s="15">
        <v>3</v>
      </c>
      <c r="U3" s="15">
        <v>8.33</v>
      </c>
      <c r="V3" s="15">
        <v>50</v>
      </c>
      <c r="W3" s="15">
        <v>1.33</v>
      </c>
      <c r="X3" s="15">
        <v>23</v>
      </c>
      <c r="Y3" s="15">
        <f t="shared" si="0"/>
        <v>27</v>
      </c>
      <c r="Z3" s="15">
        <v>8.33</v>
      </c>
      <c r="AA3" s="15">
        <v>0</v>
      </c>
      <c r="AB3" s="15">
        <v>10</v>
      </c>
      <c r="AC3" s="15">
        <v>221.35</v>
      </c>
      <c r="AD3" s="15">
        <f t="shared" si="1"/>
        <v>225.34000000000003</v>
      </c>
    </row>
    <row r="4" spans="1:30" ht="24" x14ac:dyDescent="0.2">
      <c r="A4" s="62">
        <v>4</v>
      </c>
      <c r="B4" s="62">
        <v>3</v>
      </c>
      <c r="C4" s="38" t="s">
        <v>13</v>
      </c>
      <c r="D4" s="38" t="s">
        <v>52</v>
      </c>
      <c r="E4" s="15">
        <v>30</v>
      </c>
      <c r="F4" s="15">
        <v>15</v>
      </c>
      <c r="G4" s="15">
        <v>0</v>
      </c>
      <c r="H4" s="15">
        <v>20</v>
      </c>
      <c r="I4" s="15">
        <v>0</v>
      </c>
      <c r="J4" s="15">
        <v>2.17</v>
      </c>
      <c r="K4" s="15">
        <v>0</v>
      </c>
      <c r="L4" s="15">
        <v>0</v>
      </c>
      <c r="M4" s="15">
        <v>0</v>
      </c>
      <c r="N4" s="15">
        <v>8</v>
      </c>
      <c r="O4" s="15">
        <v>30</v>
      </c>
      <c r="P4" s="15">
        <v>3.67</v>
      </c>
      <c r="Q4" s="15">
        <v>1</v>
      </c>
      <c r="R4" s="15">
        <v>3.33</v>
      </c>
      <c r="S4" s="15">
        <v>2.33</v>
      </c>
      <c r="T4" s="15">
        <v>3</v>
      </c>
      <c r="U4" s="15">
        <v>10</v>
      </c>
      <c r="V4" s="15">
        <v>32.33</v>
      </c>
      <c r="W4" s="15">
        <v>4</v>
      </c>
      <c r="X4" s="15">
        <v>18.329999999999998</v>
      </c>
      <c r="Y4" s="15">
        <f t="shared" si="0"/>
        <v>24.494999999999997</v>
      </c>
      <c r="Z4" s="15">
        <v>0</v>
      </c>
      <c r="AA4" s="15">
        <v>0</v>
      </c>
      <c r="AB4" s="15">
        <v>13.67</v>
      </c>
      <c r="AC4" s="15">
        <v>196.84</v>
      </c>
      <c r="AD4" s="15">
        <f t="shared" si="1"/>
        <v>202.99499999999998</v>
      </c>
    </row>
    <row r="5" spans="1:30" ht="24" x14ac:dyDescent="0.2">
      <c r="A5" s="62">
        <v>3</v>
      </c>
      <c r="B5" s="62">
        <v>4</v>
      </c>
      <c r="C5" s="38" t="s">
        <v>19</v>
      </c>
      <c r="D5" s="38" t="s">
        <v>165</v>
      </c>
      <c r="E5" s="15">
        <v>30</v>
      </c>
      <c r="F5" s="15">
        <v>15</v>
      </c>
      <c r="G5" s="15">
        <v>0</v>
      </c>
      <c r="H5" s="15">
        <v>25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2.67</v>
      </c>
      <c r="Q5" s="15">
        <v>2</v>
      </c>
      <c r="R5" s="15">
        <v>2.67</v>
      </c>
      <c r="S5" s="15">
        <v>1.67</v>
      </c>
      <c r="T5" s="15">
        <v>2.67</v>
      </c>
      <c r="U5" s="15">
        <v>0</v>
      </c>
      <c r="V5" s="15">
        <v>41.13</v>
      </c>
      <c r="W5" s="15">
        <v>5</v>
      </c>
      <c r="X5" s="15">
        <v>29.33</v>
      </c>
      <c r="Y5" s="15">
        <f t="shared" si="0"/>
        <v>29.33</v>
      </c>
      <c r="Z5" s="15">
        <v>5</v>
      </c>
      <c r="AA5" s="15">
        <v>0</v>
      </c>
      <c r="AB5" s="15">
        <v>1</v>
      </c>
      <c r="AC5" s="15">
        <v>202.32</v>
      </c>
      <c r="AD5" s="15">
        <f t="shared" si="1"/>
        <v>202.32999999999998</v>
      </c>
    </row>
    <row r="6" spans="1:30" ht="24" x14ac:dyDescent="0.2">
      <c r="A6" s="62">
        <v>5</v>
      </c>
      <c r="B6" s="62">
        <v>5</v>
      </c>
      <c r="C6" s="38" t="s">
        <v>82</v>
      </c>
      <c r="D6" s="38" t="s">
        <v>83</v>
      </c>
      <c r="E6" s="15">
        <v>30</v>
      </c>
      <c r="F6" s="15">
        <v>15</v>
      </c>
      <c r="G6" s="15">
        <v>0</v>
      </c>
      <c r="H6" s="15">
        <v>25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10</v>
      </c>
      <c r="O6" s="15">
        <v>30</v>
      </c>
      <c r="P6" s="15">
        <v>2.33</v>
      </c>
      <c r="Q6" s="15">
        <v>1.33</v>
      </c>
      <c r="R6" s="15">
        <v>2</v>
      </c>
      <c r="S6" s="15">
        <v>2</v>
      </c>
      <c r="T6" s="15">
        <v>2</v>
      </c>
      <c r="U6" s="15">
        <v>25</v>
      </c>
      <c r="V6" s="15">
        <v>10.35</v>
      </c>
      <c r="W6" s="15">
        <v>4</v>
      </c>
      <c r="X6" s="15">
        <v>16.329999999999998</v>
      </c>
      <c r="Y6" s="15">
        <f t="shared" si="0"/>
        <v>21.927999999999997</v>
      </c>
      <c r="Z6" s="15">
        <v>4</v>
      </c>
      <c r="AA6" s="15">
        <v>0</v>
      </c>
      <c r="AB6" s="15">
        <v>10</v>
      </c>
      <c r="AC6" s="15">
        <v>190.7</v>
      </c>
      <c r="AD6" s="15">
        <f t="shared" si="1"/>
        <v>196.28799999999998</v>
      </c>
    </row>
    <row r="7" spans="1:30" x14ac:dyDescent="0.2">
      <c r="A7" s="62">
        <v>6</v>
      </c>
      <c r="B7" s="62">
        <v>6</v>
      </c>
      <c r="C7" s="38" t="s">
        <v>12</v>
      </c>
      <c r="D7" s="38" t="s">
        <v>88</v>
      </c>
      <c r="E7" s="15">
        <v>27</v>
      </c>
      <c r="F7" s="15">
        <v>15</v>
      </c>
      <c r="G7" s="15">
        <v>0</v>
      </c>
      <c r="H7" s="15">
        <v>25</v>
      </c>
      <c r="I7" s="15">
        <v>0</v>
      </c>
      <c r="J7" s="15">
        <v>4.59</v>
      </c>
      <c r="K7" s="15">
        <v>0</v>
      </c>
      <c r="L7" s="15">
        <v>0</v>
      </c>
      <c r="M7" s="15">
        <v>0</v>
      </c>
      <c r="N7" s="15">
        <v>10</v>
      </c>
      <c r="O7" s="15">
        <v>25</v>
      </c>
      <c r="P7" s="15">
        <v>4.67</v>
      </c>
      <c r="Q7" s="15">
        <v>2</v>
      </c>
      <c r="R7" s="15">
        <v>4.67</v>
      </c>
      <c r="S7" s="15">
        <v>5</v>
      </c>
      <c r="T7" s="15">
        <v>3.33</v>
      </c>
      <c r="U7" s="15">
        <v>0</v>
      </c>
      <c r="V7" s="15">
        <v>25.72</v>
      </c>
      <c r="W7" s="15">
        <v>0.33</v>
      </c>
      <c r="X7" s="15">
        <v>27</v>
      </c>
      <c r="Y7" s="15">
        <f t="shared" si="0"/>
        <v>27</v>
      </c>
      <c r="Z7" s="15">
        <v>0.33</v>
      </c>
      <c r="AA7" s="15">
        <v>0</v>
      </c>
      <c r="AB7" s="15">
        <v>10</v>
      </c>
      <c r="AC7" s="15">
        <v>189.64</v>
      </c>
      <c r="AD7" s="15">
        <f t="shared" si="1"/>
        <v>189.64000000000004</v>
      </c>
    </row>
    <row r="8" spans="1:30" ht="36" x14ac:dyDescent="0.2">
      <c r="A8" s="62">
        <v>8</v>
      </c>
      <c r="B8" s="62">
        <v>7</v>
      </c>
      <c r="C8" s="38" t="s">
        <v>18</v>
      </c>
      <c r="D8" s="38" t="s">
        <v>75</v>
      </c>
      <c r="E8" s="15">
        <v>30</v>
      </c>
      <c r="F8" s="15">
        <v>15</v>
      </c>
      <c r="G8" s="15">
        <v>0</v>
      </c>
      <c r="H8" s="15">
        <v>10</v>
      </c>
      <c r="I8" s="15">
        <v>0</v>
      </c>
      <c r="J8" s="15">
        <v>3.06</v>
      </c>
      <c r="K8" s="15">
        <v>0</v>
      </c>
      <c r="L8" s="15">
        <v>0</v>
      </c>
      <c r="M8" s="15">
        <v>0</v>
      </c>
      <c r="N8" s="15">
        <v>8</v>
      </c>
      <c r="O8" s="15">
        <v>30</v>
      </c>
      <c r="P8" s="15">
        <v>2</v>
      </c>
      <c r="Q8" s="15">
        <v>4</v>
      </c>
      <c r="R8" s="15">
        <v>4</v>
      </c>
      <c r="S8" s="15">
        <v>2.33</v>
      </c>
      <c r="T8" s="15">
        <v>4</v>
      </c>
      <c r="U8" s="15">
        <v>18.329999999999998</v>
      </c>
      <c r="V8" s="15">
        <v>30.22</v>
      </c>
      <c r="W8" s="15">
        <v>0</v>
      </c>
      <c r="X8" s="15">
        <v>13.67</v>
      </c>
      <c r="Y8" s="15">
        <f t="shared" si="0"/>
        <v>17.672000000000001</v>
      </c>
      <c r="Z8" s="15">
        <v>7</v>
      </c>
      <c r="AA8" s="15">
        <v>0</v>
      </c>
      <c r="AB8" s="15">
        <v>0.33</v>
      </c>
      <c r="AC8" s="15">
        <v>181.94</v>
      </c>
      <c r="AD8" s="15">
        <f t="shared" si="1"/>
        <v>185.94200000000001</v>
      </c>
    </row>
    <row r="9" spans="1:30" ht="24" x14ac:dyDescent="0.2">
      <c r="A9" s="62">
        <v>9</v>
      </c>
      <c r="B9" s="62">
        <v>8</v>
      </c>
      <c r="C9" s="38" t="s">
        <v>85</v>
      </c>
      <c r="D9" s="38" t="s">
        <v>86</v>
      </c>
      <c r="E9" s="15">
        <v>30</v>
      </c>
      <c r="F9" s="15">
        <v>13.25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10</v>
      </c>
      <c r="O9" s="15">
        <v>30</v>
      </c>
      <c r="P9" s="15">
        <v>2.67</v>
      </c>
      <c r="Q9" s="15">
        <v>2</v>
      </c>
      <c r="R9" s="15">
        <v>3</v>
      </c>
      <c r="S9" s="15">
        <v>2</v>
      </c>
      <c r="T9" s="15">
        <v>2.33</v>
      </c>
      <c r="U9" s="15">
        <v>25</v>
      </c>
      <c r="V9" s="15">
        <v>30.61</v>
      </c>
      <c r="W9" s="15">
        <v>3.33</v>
      </c>
      <c r="X9" s="15">
        <v>15</v>
      </c>
      <c r="Y9" s="15">
        <f t="shared" si="0"/>
        <v>19.8</v>
      </c>
      <c r="Z9" s="15">
        <v>0.33</v>
      </c>
      <c r="AA9" s="15">
        <v>0</v>
      </c>
      <c r="AB9" s="15">
        <v>7.67</v>
      </c>
      <c r="AC9" s="15">
        <v>178.63</v>
      </c>
      <c r="AD9" s="15">
        <f t="shared" si="1"/>
        <v>183.43000000000004</v>
      </c>
    </row>
    <row r="10" spans="1:30" ht="24" x14ac:dyDescent="0.2">
      <c r="A10" s="62">
        <v>7</v>
      </c>
      <c r="B10" s="62">
        <v>9</v>
      </c>
      <c r="C10" s="38" t="s">
        <v>12</v>
      </c>
      <c r="D10" s="38" t="s">
        <v>48</v>
      </c>
      <c r="E10" s="15">
        <v>30</v>
      </c>
      <c r="F10" s="15">
        <v>15</v>
      </c>
      <c r="G10" s="15">
        <v>0</v>
      </c>
      <c r="H10" s="15">
        <v>25</v>
      </c>
      <c r="I10" s="15">
        <v>0</v>
      </c>
      <c r="J10" s="15">
        <v>4.63</v>
      </c>
      <c r="K10" s="15">
        <v>0</v>
      </c>
      <c r="L10" s="15">
        <v>0</v>
      </c>
      <c r="M10" s="15">
        <v>0</v>
      </c>
      <c r="N10" s="15">
        <v>5</v>
      </c>
      <c r="O10" s="15">
        <v>30</v>
      </c>
      <c r="P10" s="15">
        <v>4</v>
      </c>
      <c r="Q10" s="15">
        <v>2.33</v>
      </c>
      <c r="R10" s="15">
        <v>2</v>
      </c>
      <c r="S10" s="15">
        <v>3</v>
      </c>
      <c r="T10" s="15">
        <v>4</v>
      </c>
      <c r="U10" s="15">
        <v>0</v>
      </c>
      <c r="V10" s="15">
        <v>20.2</v>
      </c>
      <c r="W10" s="15">
        <v>2.67</v>
      </c>
      <c r="X10" s="15">
        <v>27</v>
      </c>
      <c r="Y10" s="15">
        <f t="shared" si="0"/>
        <v>27</v>
      </c>
      <c r="Z10" s="15">
        <v>2.33</v>
      </c>
      <c r="AA10" s="15">
        <v>0</v>
      </c>
      <c r="AB10" s="15">
        <v>5.33</v>
      </c>
      <c r="AC10" s="15">
        <v>182.5</v>
      </c>
      <c r="AD10" s="15">
        <f t="shared" si="1"/>
        <v>182.49</v>
      </c>
    </row>
    <row r="11" spans="1:30" ht="24" x14ac:dyDescent="0.2">
      <c r="A11" s="62">
        <v>13</v>
      </c>
      <c r="B11" s="62">
        <v>10</v>
      </c>
      <c r="C11" s="38" t="s">
        <v>45</v>
      </c>
      <c r="D11" s="38" t="s">
        <v>46</v>
      </c>
      <c r="E11" s="15">
        <v>30</v>
      </c>
      <c r="F11" s="15">
        <v>15</v>
      </c>
      <c r="G11" s="15">
        <v>0</v>
      </c>
      <c r="H11" s="15">
        <v>20</v>
      </c>
      <c r="I11" s="15">
        <v>0</v>
      </c>
      <c r="J11" s="15">
        <v>4.26</v>
      </c>
      <c r="K11" s="15">
        <v>0</v>
      </c>
      <c r="L11" s="15">
        <v>0</v>
      </c>
      <c r="M11" s="15">
        <v>0</v>
      </c>
      <c r="N11" s="15">
        <v>5</v>
      </c>
      <c r="O11" s="15">
        <v>30</v>
      </c>
      <c r="P11" s="15">
        <v>2</v>
      </c>
      <c r="Q11" s="15">
        <v>2</v>
      </c>
      <c r="R11" s="15">
        <v>3</v>
      </c>
      <c r="S11" s="15">
        <v>2</v>
      </c>
      <c r="T11" s="15">
        <v>2</v>
      </c>
      <c r="U11" s="15">
        <v>0</v>
      </c>
      <c r="V11" s="15">
        <v>15</v>
      </c>
      <c r="W11" s="15">
        <v>2</v>
      </c>
      <c r="X11" s="15">
        <v>16.329999999999998</v>
      </c>
      <c r="Y11" s="15">
        <f t="shared" si="0"/>
        <v>21.927999999999997</v>
      </c>
      <c r="Z11" s="15">
        <v>12.67</v>
      </c>
      <c r="AA11" s="15">
        <v>0</v>
      </c>
      <c r="AB11" s="15">
        <v>10</v>
      </c>
      <c r="AC11" s="15">
        <v>171.26</v>
      </c>
      <c r="AD11" s="15">
        <f t="shared" si="1"/>
        <v>176.85799999999998</v>
      </c>
    </row>
    <row r="12" spans="1:30" ht="24" x14ac:dyDescent="0.2">
      <c r="A12" s="62">
        <v>10</v>
      </c>
      <c r="B12" s="62">
        <v>11</v>
      </c>
      <c r="C12" s="38" t="s">
        <v>35</v>
      </c>
      <c r="D12" s="38" t="s">
        <v>58</v>
      </c>
      <c r="E12" s="15">
        <v>30</v>
      </c>
      <c r="F12" s="15">
        <v>6</v>
      </c>
      <c r="G12" s="15">
        <v>0</v>
      </c>
      <c r="H12" s="15">
        <v>25</v>
      </c>
      <c r="I12" s="15">
        <v>0</v>
      </c>
      <c r="J12" s="15">
        <v>2.71</v>
      </c>
      <c r="K12" s="15">
        <v>0</v>
      </c>
      <c r="L12" s="15">
        <v>0</v>
      </c>
      <c r="M12" s="15">
        <v>0</v>
      </c>
      <c r="N12" s="15">
        <v>10</v>
      </c>
      <c r="O12" s="15">
        <v>30</v>
      </c>
      <c r="P12" s="15">
        <v>4</v>
      </c>
      <c r="Q12" s="15">
        <v>2</v>
      </c>
      <c r="R12" s="15">
        <v>5</v>
      </c>
      <c r="S12" s="15">
        <v>2</v>
      </c>
      <c r="T12" s="15">
        <v>4</v>
      </c>
      <c r="U12" s="15">
        <v>0</v>
      </c>
      <c r="V12" s="15">
        <v>12</v>
      </c>
      <c r="W12" s="15">
        <v>0.33</v>
      </c>
      <c r="X12" s="15">
        <v>29</v>
      </c>
      <c r="Y12" s="15">
        <f t="shared" si="0"/>
        <v>29</v>
      </c>
      <c r="Z12" s="15">
        <v>6</v>
      </c>
      <c r="AA12" s="15">
        <v>0</v>
      </c>
      <c r="AB12" s="15">
        <v>8.67</v>
      </c>
      <c r="AC12" s="15">
        <v>176.71</v>
      </c>
      <c r="AD12" s="15">
        <f t="shared" si="1"/>
        <v>176.71</v>
      </c>
    </row>
    <row r="13" spans="1:30" ht="24" x14ac:dyDescent="0.2">
      <c r="A13" s="62">
        <v>11</v>
      </c>
      <c r="B13" s="62">
        <v>12</v>
      </c>
      <c r="C13" s="38" t="s">
        <v>12</v>
      </c>
      <c r="D13" s="38" t="s">
        <v>72</v>
      </c>
      <c r="E13" s="15">
        <v>24</v>
      </c>
      <c r="F13" s="15">
        <v>13.4</v>
      </c>
      <c r="G13" s="15">
        <v>0</v>
      </c>
      <c r="H13" s="15">
        <v>25</v>
      </c>
      <c r="I13" s="15">
        <v>0</v>
      </c>
      <c r="J13" s="15">
        <v>4.53</v>
      </c>
      <c r="K13" s="15">
        <v>0</v>
      </c>
      <c r="L13" s="15">
        <v>0</v>
      </c>
      <c r="M13" s="15">
        <v>0</v>
      </c>
      <c r="N13" s="15">
        <v>10</v>
      </c>
      <c r="O13" s="15">
        <v>30</v>
      </c>
      <c r="P13" s="15">
        <v>4</v>
      </c>
      <c r="Q13" s="15">
        <v>2</v>
      </c>
      <c r="R13" s="15">
        <v>3.33</v>
      </c>
      <c r="S13" s="15">
        <v>3</v>
      </c>
      <c r="T13" s="15">
        <v>2</v>
      </c>
      <c r="U13" s="15">
        <v>0</v>
      </c>
      <c r="V13" s="15">
        <v>11</v>
      </c>
      <c r="W13" s="15">
        <v>3.33</v>
      </c>
      <c r="X13" s="15">
        <v>27.67</v>
      </c>
      <c r="Y13" s="15">
        <f t="shared" si="0"/>
        <v>27.67</v>
      </c>
      <c r="Z13" s="15">
        <v>6.33</v>
      </c>
      <c r="AA13" s="15">
        <v>0</v>
      </c>
      <c r="AB13" s="15">
        <v>2</v>
      </c>
      <c r="AC13" s="15">
        <v>171.59</v>
      </c>
      <c r="AD13" s="15">
        <f t="shared" si="1"/>
        <v>171.59</v>
      </c>
    </row>
    <row r="14" spans="1:30" ht="36" x14ac:dyDescent="0.2">
      <c r="A14" s="62">
        <v>12</v>
      </c>
      <c r="B14" s="62">
        <v>13</v>
      </c>
      <c r="C14" s="38" t="s">
        <v>16</v>
      </c>
      <c r="D14" s="38" t="s">
        <v>87</v>
      </c>
      <c r="E14" s="15">
        <v>27</v>
      </c>
      <c r="F14" s="15">
        <v>15</v>
      </c>
      <c r="G14" s="15">
        <v>0</v>
      </c>
      <c r="H14" s="15">
        <v>25</v>
      </c>
      <c r="I14" s="15">
        <v>0</v>
      </c>
      <c r="J14" s="15">
        <v>2.14</v>
      </c>
      <c r="K14" s="15">
        <v>0</v>
      </c>
      <c r="L14" s="15">
        <v>0</v>
      </c>
      <c r="M14" s="15">
        <v>0</v>
      </c>
      <c r="N14" s="15">
        <v>10</v>
      </c>
      <c r="O14" s="15">
        <v>30</v>
      </c>
      <c r="P14" s="15">
        <v>2</v>
      </c>
      <c r="Q14" s="15">
        <v>1</v>
      </c>
      <c r="R14" s="15">
        <v>1</v>
      </c>
      <c r="S14" s="15">
        <v>1.33</v>
      </c>
      <c r="T14" s="15">
        <v>2</v>
      </c>
      <c r="U14" s="15">
        <v>0</v>
      </c>
      <c r="V14" s="15">
        <v>12</v>
      </c>
      <c r="W14" s="15">
        <v>3.67</v>
      </c>
      <c r="X14" s="15">
        <v>28</v>
      </c>
      <c r="Y14" s="15">
        <f t="shared" si="0"/>
        <v>28</v>
      </c>
      <c r="Z14" s="15">
        <v>4.67</v>
      </c>
      <c r="AA14" s="15">
        <v>0</v>
      </c>
      <c r="AB14" s="15">
        <v>6.67</v>
      </c>
      <c r="AC14" s="15">
        <v>171.47</v>
      </c>
      <c r="AD14" s="15">
        <f t="shared" si="1"/>
        <v>171.47999999999996</v>
      </c>
    </row>
    <row r="15" spans="1:30" ht="24" x14ac:dyDescent="0.2">
      <c r="A15" s="62">
        <v>15</v>
      </c>
      <c r="B15" s="62">
        <v>14</v>
      </c>
      <c r="C15" s="38" t="s">
        <v>18</v>
      </c>
      <c r="D15" s="38" t="s">
        <v>42</v>
      </c>
      <c r="E15" s="15">
        <v>24</v>
      </c>
      <c r="F15" s="15">
        <v>8.6</v>
      </c>
      <c r="G15" s="15">
        <v>0</v>
      </c>
      <c r="H15" s="15">
        <v>0</v>
      </c>
      <c r="I15" s="15">
        <v>0</v>
      </c>
      <c r="J15" s="15">
        <v>2.76</v>
      </c>
      <c r="K15" s="15">
        <v>0</v>
      </c>
      <c r="L15" s="15">
        <v>0</v>
      </c>
      <c r="M15" s="15">
        <v>0</v>
      </c>
      <c r="N15" s="15">
        <v>8</v>
      </c>
      <c r="O15" s="15">
        <v>25</v>
      </c>
      <c r="P15" s="15">
        <v>1</v>
      </c>
      <c r="Q15" s="15">
        <v>4</v>
      </c>
      <c r="R15" s="15">
        <v>4.67</v>
      </c>
      <c r="S15" s="15">
        <v>4.33</v>
      </c>
      <c r="T15" s="15">
        <v>3</v>
      </c>
      <c r="U15" s="15">
        <v>0</v>
      </c>
      <c r="V15" s="15">
        <v>50</v>
      </c>
      <c r="W15" s="15">
        <v>0</v>
      </c>
      <c r="X15" s="15">
        <v>12</v>
      </c>
      <c r="Y15" s="15">
        <f t="shared" si="0"/>
        <v>15</v>
      </c>
      <c r="Z15" s="15">
        <v>0</v>
      </c>
      <c r="AA15" s="15">
        <v>0</v>
      </c>
      <c r="AB15" s="15">
        <v>21</v>
      </c>
      <c r="AC15" s="15">
        <v>168.36</v>
      </c>
      <c r="AD15" s="15">
        <f t="shared" si="1"/>
        <v>171.36</v>
      </c>
    </row>
    <row r="16" spans="1:30" ht="24" x14ac:dyDescent="0.2">
      <c r="A16" s="62">
        <v>18</v>
      </c>
      <c r="B16" s="62">
        <v>15</v>
      </c>
      <c r="C16" s="38" t="s">
        <v>70</v>
      </c>
      <c r="D16" s="38" t="s">
        <v>71</v>
      </c>
      <c r="E16" s="15">
        <v>30</v>
      </c>
      <c r="F16" s="15">
        <v>3</v>
      </c>
      <c r="G16" s="15">
        <v>0</v>
      </c>
      <c r="H16" s="15">
        <v>20</v>
      </c>
      <c r="I16" s="15">
        <v>0</v>
      </c>
      <c r="J16" s="15">
        <v>2.2000000000000002</v>
      </c>
      <c r="K16" s="15">
        <v>0</v>
      </c>
      <c r="L16" s="15">
        <v>0</v>
      </c>
      <c r="M16" s="15">
        <v>0</v>
      </c>
      <c r="N16" s="15">
        <v>10</v>
      </c>
      <c r="O16" s="15">
        <v>30</v>
      </c>
      <c r="P16" s="15">
        <v>2</v>
      </c>
      <c r="Q16" s="15">
        <v>3.33</v>
      </c>
      <c r="R16" s="15">
        <v>3.33</v>
      </c>
      <c r="S16" s="15">
        <v>3.67</v>
      </c>
      <c r="T16" s="15">
        <v>1.67</v>
      </c>
      <c r="U16" s="15">
        <v>0</v>
      </c>
      <c r="V16" s="15">
        <v>19.260000000000002</v>
      </c>
      <c r="W16" s="15">
        <v>1</v>
      </c>
      <c r="X16" s="15">
        <v>18</v>
      </c>
      <c r="Y16" s="15">
        <f t="shared" si="0"/>
        <v>24</v>
      </c>
      <c r="Z16" s="15">
        <v>8.67</v>
      </c>
      <c r="AA16" s="15">
        <v>0</v>
      </c>
      <c r="AB16" s="15">
        <v>8.33</v>
      </c>
      <c r="AC16" s="15">
        <v>164.46</v>
      </c>
      <c r="AD16" s="15">
        <f t="shared" si="1"/>
        <v>170.46</v>
      </c>
    </row>
    <row r="17" spans="1:30" ht="24" x14ac:dyDescent="0.2">
      <c r="A17" s="62">
        <v>17</v>
      </c>
      <c r="B17" s="62">
        <v>16</v>
      </c>
      <c r="C17" s="38" t="s">
        <v>13</v>
      </c>
      <c r="D17" s="38" t="s">
        <v>49</v>
      </c>
      <c r="E17" s="15">
        <v>27</v>
      </c>
      <c r="F17" s="15">
        <v>15</v>
      </c>
      <c r="G17" s="15">
        <v>0</v>
      </c>
      <c r="H17" s="15">
        <v>10</v>
      </c>
      <c r="I17" s="15">
        <v>0</v>
      </c>
      <c r="J17" s="15">
        <v>2.17</v>
      </c>
      <c r="K17" s="15">
        <v>0</v>
      </c>
      <c r="L17" s="15">
        <v>0</v>
      </c>
      <c r="M17" s="15">
        <v>0</v>
      </c>
      <c r="N17" s="15">
        <v>8</v>
      </c>
      <c r="O17" s="15">
        <v>30</v>
      </c>
      <c r="P17" s="15">
        <v>3.67</v>
      </c>
      <c r="Q17" s="15">
        <v>1</v>
      </c>
      <c r="R17" s="15">
        <v>3.33</v>
      </c>
      <c r="S17" s="15">
        <v>2.33</v>
      </c>
      <c r="T17" s="15">
        <v>3</v>
      </c>
      <c r="U17" s="15">
        <v>0</v>
      </c>
      <c r="V17" s="15">
        <v>28</v>
      </c>
      <c r="W17" s="15">
        <v>2.67</v>
      </c>
      <c r="X17" s="15">
        <v>15.33</v>
      </c>
      <c r="Y17" s="15">
        <f t="shared" si="0"/>
        <v>20.327999999999999</v>
      </c>
      <c r="Z17" s="15">
        <v>4</v>
      </c>
      <c r="AA17" s="15">
        <v>0</v>
      </c>
      <c r="AB17" s="15">
        <v>9.33</v>
      </c>
      <c r="AC17" s="15">
        <v>164.84</v>
      </c>
      <c r="AD17" s="15">
        <f t="shared" si="1"/>
        <v>169.828</v>
      </c>
    </row>
    <row r="18" spans="1:30" ht="24" x14ac:dyDescent="0.2">
      <c r="A18" s="62">
        <v>21</v>
      </c>
      <c r="B18" s="62">
        <v>17</v>
      </c>
      <c r="C18" s="38" t="s">
        <v>27</v>
      </c>
      <c r="D18" s="38" t="s">
        <v>91</v>
      </c>
      <c r="E18" s="15">
        <v>27</v>
      </c>
      <c r="F18" s="15">
        <v>12.6</v>
      </c>
      <c r="G18" s="15">
        <v>0</v>
      </c>
      <c r="H18" s="15">
        <v>0</v>
      </c>
      <c r="I18" s="15">
        <v>0</v>
      </c>
      <c r="J18" s="15">
        <v>1.51</v>
      </c>
      <c r="K18" s="15">
        <v>0</v>
      </c>
      <c r="L18" s="15">
        <v>0</v>
      </c>
      <c r="M18" s="15">
        <v>0</v>
      </c>
      <c r="N18" s="15">
        <v>0</v>
      </c>
      <c r="O18" s="15">
        <v>30</v>
      </c>
      <c r="P18" s="15">
        <v>3.67</v>
      </c>
      <c r="Q18" s="15">
        <v>2</v>
      </c>
      <c r="R18" s="15">
        <v>3</v>
      </c>
      <c r="S18" s="15">
        <v>3.67</v>
      </c>
      <c r="T18" s="15">
        <v>1.67</v>
      </c>
      <c r="U18" s="15">
        <v>0</v>
      </c>
      <c r="V18" s="15">
        <v>47</v>
      </c>
      <c r="W18" s="15">
        <v>5</v>
      </c>
      <c r="X18" s="15">
        <v>15.33</v>
      </c>
      <c r="Y18" s="15">
        <f t="shared" si="0"/>
        <v>20.327999999999999</v>
      </c>
      <c r="Z18" s="15">
        <v>7</v>
      </c>
      <c r="AA18" s="15">
        <v>0</v>
      </c>
      <c r="AB18" s="15">
        <v>4.33</v>
      </c>
      <c r="AC18" s="15">
        <v>163.78</v>
      </c>
      <c r="AD18" s="15">
        <f t="shared" si="1"/>
        <v>168.77800000000002</v>
      </c>
    </row>
    <row r="19" spans="1:30" ht="24" x14ac:dyDescent="0.2">
      <c r="A19" s="62">
        <v>14</v>
      </c>
      <c r="B19" s="62">
        <v>18</v>
      </c>
      <c r="C19" s="38" t="s">
        <v>12</v>
      </c>
      <c r="D19" s="38" t="s">
        <v>21</v>
      </c>
      <c r="E19" s="15">
        <v>21</v>
      </c>
      <c r="F19" s="15">
        <v>12.6</v>
      </c>
      <c r="G19" s="15">
        <v>0</v>
      </c>
      <c r="H19" s="15">
        <v>25</v>
      </c>
      <c r="I19" s="15">
        <v>0</v>
      </c>
      <c r="J19" s="15">
        <v>4.6100000000000003</v>
      </c>
      <c r="K19" s="15">
        <v>0</v>
      </c>
      <c r="L19" s="15">
        <v>0</v>
      </c>
      <c r="M19" s="15">
        <v>0</v>
      </c>
      <c r="N19" s="15">
        <v>10</v>
      </c>
      <c r="O19" s="15">
        <v>30</v>
      </c>
      <c r="P19" s="15">
        <v>4</v>
      </c>
      <c r="Q19" s="15">
        <v>2.33</v>
      </c>
      <c r="R19" s="15">
        <v>2.67</v>
      </c>
      <c r="S19" s="15">
        <v>3</v>
      </c>
      <c r="T19" s="15">
        <v>2.67</v>
      </c>
      <c r="U19" s="15">
        <v>0</v>
      </c>
      <c r="V19" s="15">
        <v>9.5399999999999991</v>
      </c>
      <c r="W19" s="15">
        <v>2</v>
      </c>
      <c r="X19" s="15">
        <v>27.67</v>
      </c>
      <c r="Y19" s="15">
        <f t="shared" si="0"/>
        <v>27.67</v>
      </c>
      <c r="Z19" s="15">
        <v>4.67</v>
      </c>
      <c r="AA19" s="15">
        <v>0</v>
      </c>
      <c r="AB19" s="15">
        <v>6.67</v>
      </c>
      <c r="AC19" s="15">
        <v>168.41</v>
      </c>
      <c r="AD19" s="15">
        <f t="shared" si="1"/>
        <v>168.43</v>
      </c>
    </row>
    <row r="20" spans="1:30" ht="24" x14ac:dyDescent="0.2">
      <c r="A20" s="62">
        <v>16</v>
      </c>
      <c r="B20" s="62">
        <v>19</v>
      </c>
      <c r="C20" s="38" t="s">
        <v>89</v>
      </c>
      <c r="D20" s="38" t="s">
        <v>90</v>
      </c>
      <c r="E20" s="15">
        <v>30</v>
      </c>
      <c r="F20" s="15">
        <v>15</v>
      </c>
      <c r="G20" s="15">
        <v>0</v>
      </c>
      <c r="H20" s="15">
        <v>25</v>
      </c>
      <c r="I20" s="15">
        <v>0</v>
      </c>
      <c r="J20" s="15">
        <v>1.26</v>
      </c>
      <c r="K20" s="15">
        <v>0</v>
      </c>
      <c r="L20" s="15">
        <v>0</v>
      </c>
      <c r="M20" s="15">
        <v>0</v>
      </c>
      <c r="N20" s="15">
        <v>10</v>
      </c>
      <c r="O20" s="15">
        <v>25</v>
      </c>
      <c r="P20" s="15">
        <v>2</v>
      </c>
      <c r="Q20" s="15">
        <v>0.67</v>
      </c>
      <c r="R20" s="15">
        <v>3</v>
      </c>
      <c r="S20" s="15">
        <v>2</v>
      </c>
      <c r="T20" s="15">
        <v>2.67</v>
      </c>
      <c r="U20" s="15">
        <v>0</v>
      </c>
      <c r="V20" s="15">
        <v>20.309999999999999</v>
      </c>
      <c r="W20" s="15">
        <v>1.67</v>
      </c>
      <c r="X20" s="15">
        <v>27</v>
      </c>
      <c r="Y20" s="15">
        <f t="shared" si="0"/>
        <v>27</v>
      </c>
      <c r="Z20" s="15">
        <v>0</v>
      </c>
      <c r="AA20" s="15">
        <v>0</v>
      </c>
      <c r="AB20" s="15">
        <v>0</v>
      </c>
      <c r="AC20" s="15">
        <v>165.58</v>
      </c>
      <c r="AD20" s="15">
        <f t="shared" si="1"/>
        <v>165.57999999999998</v>
      </c>
    </row>
    <row r="21" spans="1:30" ht="24" x14ac:dyDescent="0.2">
      <c r="A21" s="62">
        <v>19</v>
      </c>
      <c r="B21" s="62">
        <v>20</v>
      </c>
      <c r="C21" s="38" t="s">
        <v>15</v>
      </c>
      <c r="D21" s="38" t="s">
        <v>47</v>
      </c>
      <c r="E21" s="15">
        <v>27</v>
      </c>
      <c r="F21" s="15">
        <v>0.2</v>
      </c>
      <c r="G21" s="15">
        <v>0</v>
      </c>
      <c r="H21" s="15">
        <v>25</v>
      </c>
      <c r="I21" s="15">
        <v>0</v>
      </c>
      <c r="J21" s="15">
        <v>2.1800000000000002</v>
      </c>
      <c r="K21" s="15">
        <v>0</v>
      </c>
      <c r="L21" s="15">
        <v>0</v>
      </c>
      <c r="M21" s="15">
        <v>0</v>
      </c>
      <c r="N21" s="15">
        <v>10</v>
      </c>
      <c r="O21" s="15">
        <v>30</v>
      </c>
      <c r="P21" s="15">
        <v>3.67</v>
      </c>
      <c r="Q21" s="15">
        <v>2</v>
      </c>
      <c r="R21" s="15">
        <v>2.33</v>
      </c>
      <c r="S21" s="15">
        <v>3.67</v>
      </c>
      <c r="T21" s="15">
        <v>2</v>
      </c>
      <c r="U21" s="15">
        <v>6.67</v>
      </c>
      <c r="V21" s="15">
        <v>9.61</v>
      </c>
      <c r="W21" s="15">
        <v>0</v>
      </c>
      <c r="X21" s="15">
        <v>28</v>
      </c>
      <c r="Y21" s="15">
        <f t="shared" si="0"/>
        <v>28</v>
      </c>
      <c r="Z21" s="15">
        <v>4.33</v>
      </c>
      <c r="AA21" s="15">
        <v>0</v>
      </c>
      <c r="AB21" s="15">
        <v>7.67</v>
      </c>
      <c r="AC21" s="15">
        <v>164.33</v>
      </c>
      <c r="AD21" s="15">
        <f t="shared" si="1"/>
        <v>164.32999999999998</v>
      </c>
    </row>
    <row r="22" spans="1:30" ht="24" x14ac:dyDescent="0.2">
      <c r="A22" s="62">
        <v>20</v>
      </c>
      <c r="B22" s="62">
        <v>21</v>
      </c>
      <c r="C22" s="38" t="s">
        <v>19</v>
      </c>
      <c r="D22" s="38" t="s">
        <v>166</v>
      </c>
      <c r="E22" s="15">
        <v>24</v>
      </c>
      <c r="F22" s="15">
        <v>15</v>
      </c>
      <c r="G22" s="15">
        <v>0</v>
      </c>
      <c r="H22" s="15">
        <v>25</v>
      </c>
      <c r="I22" s="15">
        <v>0</v>
      </c>
      <c r="J22" s="15">
        <v>1.19</v>
      </c>
      <c r="K22" s="15">
        <v>0</v>
      </c>
      <c r="L22" s="15">
        <v>0</v>
      </c>
      <c r="M22" s="15">
        <v>0</v>
      </c>
      <c r="N22" s="15">
        <v>8</v>
      </c>
      <c r="O22" s="15">
        <v>25</v>
      </c>
      <c r="P22" s="15">
        <v>2.67</v>
      </c>
      <c r="Q22" s="15">
        <v>2</v>
      </c>
      <c r="R22" s="15">
        <v>2.67</v>
      </c>
      <c r="S22" s="15">
        <v>1.67</v>
      </c>
      <c r="T22" s="15">
        <v>2.67</v>
      </c>
      <c r="U22" s="15">
        <v>0</v>
      </c>
      <c r="V22" s="15">
        <v>18</v>
      </c>
      <c r="W22" s="15">
        <v>3</v>
      </c>
      <c r="X22" s="15">
        <v>29.33</v>
      </c>
      <c r="Y22" s="15">
        <f t="shared" si="0"/>
        <v>29.33</v>
      </c>
      <c r="Z22" s="15">
        <v>3.33</v>
      </c>
      <c r="AA22" s="15">
        <v>0</v>
      </c>
      <c r="AB22" s="15">
        <v>0.67</v>
      </c>
      <c r="AC22" s="15">
        <v>164.19</v>
      </c>
      <c r="AD22" s="15">
        <f t="shared" si="1"/>
        <v>164.2</v>
      </c>
    </row>
    <row r="23" spans="1:30" ht="24" x14ac:dyDescent="0.2">
      <c r="A23" s="62">
        <v>22</v>
      </c>
      <c r="B23" s="62">
        <v>22</v>
      </c>
      <c r="C23" s="38" t="s">
        <v>69</v>
      </c>
      <c r="D23" s="38" t="s">
        <v>121</v>
      </c>
      <c r="E23" s="15">
        <v>21</v>
      </c>
      <c r="F23" s="15">
        <v>7</v>
      </c>
      <c r="G23" s="15">
        <v>0</v>
      </c>
      <c r="H23" s="15">
        <v>25</v>
      </c>
      <c r="I23" s="15">
        <v>0</v>
      </c>
      <c r="J23" s="15">
        <v>0.92</v>
      </c>
      <c r="K23" s="15">
        <v>0</v>
      </c>
      <c r="L23" s="15">
        <v>0</v>
      </c>
      <c r="M23" s="15">
        <v>0</v>
      </c>
      <c r="N23" s="15">
        <v>10</v>
      </c>
      <c r="O23" s="15">
        <v>30</v>
      </c>
      <c r="P23" s="15">
        <v>2</v>
      </c>
      <c r="Q23" s="15">
        <v>1.33</v>
      </c>
      <c r="R23" s="15">
        <v>1.67</v>
      </c>
      <c r="S23" s="15">
        <v>0.67</v>
      </c>
      <c r="T23" s="15">
        <v>0.67</v>
      </c>
      <c r="U23" s="15">
        <v>0</v>
      </c>
      <c r="V23" s="15">
        <v>16.260000000000002</v>
      </c>
      <c r="W23" s="15">
        <v>4.33</v>
      </c>
      <c r="X23" s="15">
        <v>27.33</v>
      </c>
      <c r="Y23" s="15">
        <f t="shared" si="0"/>
        <v>27.33</v>
      </c>
      <c r="Z23" s="15">
        <v>4</v>
      </c>
      <c r="AA23" s="15">
        <v>0</v>
      </c>
      <c r="AB23" s="15">
        <v>11</v>
      </c>
      <c r="AC23" s="15">
        <v>163.18</v>
      </c>
      <c r="AD23" s="15">
        <f t="shared" si="1"/>
        <v>163.18</v>
      </c>
    </row>
    <row r="24" spans="1:30" ht="24" x14ac:dyDescent="0.2">
      <c r="A24" s="62">
        <v>28</v>
      </c>
      <c r="B24" s="62">
        <v>23</v>
      </c>
      <c r="C24" s="38" t="s">
        <v>17</v>
      </c>
      <c r="D24" s="38" t="s">
        <v>124</v>
      </c>
      <c r="E24" s="15">
        <v>12</v>
      </c>
      <c r="F24" s="15">
        <v>15</v>
      </c>
      <c r="G24" s="15">
        <v>0</v>
      </c>
      <c r="H24" s="15">
        <v>10</v>
      </c>
      <c r="I24" s="15">
        <v>0</v>
      </c>
      <c r="J24" s="15">
        <v>2.58</v>
      </c>
      <c r="K24" s="15">
        <v>0</v>
      </c>
      <c r="L24" s="15">
        <v>0</v>
      </c>
      <c r="M24" s="15">
        <v>0</v>
      </c>
      <c r="N24" s="15">
        <v>10</v>
      </c>
      <c r="O24" s="15">
        <v>25</v>
      </c>
      <c r="P24" s="15">
        <v>4.33</v>
      </c>
      <c r="Q24" s="15">
        <v>2</v>
      </c>
      <c r="R24" s="15">
        <v>3.33</v>
      </c>
      <c r="S24" s="15">
        <v>1</v>
      </c>
      <c r="T24" s="15">
        <v>3</v>
      </c>
      <c r="U24" s="15">
        <v>0</v>
      </c>
      <c r="V24" s="15">
        <v>26.01</v>
      </c>
      <c r="W24" s="15">
        <v>3.67</v>
      </c>
      <c r="X24" s="15">
        <v>14.33</v>
      </c>
      <c r="Y24" s="15">
        <f t="shared" si="0"/>
        <v>18.728000000000002</v>
      </c>
      <c r="Z24" s="15">
        <v>10</v>
      </c>
      <c r="AA24" s="15">
        <v>0</v>
      </c>
      <c r="AB24" s="15">
        <v>16</v>
      </c>
      <c r="AC24" s="15">
        <v>158.26</v>
      </c>
      <c r="AD24" s="15">
        <f t="shared" si="1"/>
        <v>162.648</v>
      </c>
    </row>
    <row r="25" spans="1:30" ht="24" x14ac:dyDescent="0.2">
      <c r="A25" s="62">
        <v>23</v>
      </c>
      <c r="B25" s="62">
        <v>24</v>
      </c>
      <c r="C25" s="38" t="s">
        <v>20</v>
      </c>
      <c r="D25" s="38" t="s">
        <v>94</v>
      </c>
      <c r="E25" s="15">
        <v>27</v>
      </c>
      <c r="F25" s="15">
        <v>6.6</v>
      </c>
      <c r="G25" s="15">
        <v>0</v>
      </c>
      <c r="H25" s="15">
        <v>25</v>
      </c>
      <c r="I25" s="15">
        <v>0</v>
      </c>
      <c r="J25" s="15">
        <v>2.62</v>
      </c>
      <c r="K25" s="15">
        <v>0</v>
      </c>
      <c r="L25" s="15">
        <v>0</v>
      </c>
      <c r="M25" s="15">
        <v>0</v>
      </c>
      <c r="N25" s="15">
        <v>0</v>
      </c>
      <c r="O25" s="15">
        <v>30</v>
      </c>
      <c r="P25" s="15">
        <v>4</v>
      </c>
      <c r="Q25" s="15">
        <v>2</v>
      </c>
      <c r="R25" s="15">
        <v>2</v>
      </c>
      <c r="S25" s="15">
        <v>2</v>
      </c>
      <c r="T25" s="15">
        <v>4</v>
      </c>
      <c r="U25" s="15">
        <v>0</v>
      </c>
      <c r="V25" s="15">
        <v>15.5</v>
      </c>
      <c r="W25" s="15">
        <v>0.33</v>
      </c>
      <c r="X25" s="15">
        <v>27.33</v>
      </c>
      <c r="Y25" s="15">
        <f t="shared" si="0"/>
        <v>27.33</v>
      </c>
      <c r="Z25" s="15">
        <v>13.67</v>
      </c>
      <c r="AA25" s="15">
        <v>0</v>
      </c>
      <c r="AB25" s="15">
        <v>0</v>
      </c>
      <c r="AC25" s="15">
        <v>162.06</v>
      </c>
      <c r="AD25" s="15">
        <f t="shared" si="1"/>
        <v>162.04999999999998</v>
      </c>
    </row>
    <row r="26" spans="1:30" ht="36" x14ac:dyDescent="0.2">
      <c r="A26" s="62">
        <v>30</v>
      </c>
      <c r="B26" s="62">
        <v>25</v>
      </c>
      <c r="C26" s="38" t="s">
        <v>17</v>
      </c>
      <c r="D26" s="38" t="s">
        <v>126</v>
      </c>
      <c r="E26" s="15">
        <v>27</v>
      </c>
      <c r="F26" s="15">
        <v>15</v>
      </c>
      <c r="G26" s="15">
        <v>0</v>
      </c>
      <c r="H26" s="15">
        <v>10</v>
      </c>
      <c r="I26" s="15">
        <v>0</v>
      </c>
      <c r="J26" s="15">
        <v>2.58</v>
      </c>
      <c r="K26" s="15">
        <v>0</v>
      </c>
      <c r="L26" s="15">
        <v>0</v>
      </c>
      <c r="M26" s="15">
        <v>0</v>
      </c>
      <c r="N26" s="15">
        <v>8</v>
      </c>
      <c r="O26" s="15">
        <v>25</v>
      </c>
      <c r="P26" s="15">
        <v>4.33</v>
      </c>
      <c r="Q26" s="15">
        <v>2</v>
      </c>
      <c r="R26" s="15">
        <v>3.33</v>
      </c>
      <c r="S26" s="15">
        <v>1</v>
      </c>
      <c r="T26" s="15">
        <v>3</v>
      </c>
      <c r="U26" s="15">
        <v>3.33</v>
      </c>
      <c r="V26" s="15">
        <v>25.46</v>
      </c>
      <c r="W26" s="15">
        <v>2.33</v>
      </c>
      <c r="X26" s="15">
        <v>15.67</v>
      </c>
      <c r="Y26" s="15">
        <f t="shared" si="0"/>
        <v>20.872</v>
      </c>
      <c r="Z26" s="15">
        <v>2.67</v>
      </c>
      <c r="AA26" s="15">
        <v>0</v>
      </c>
      <c r="AB26" s="15">
        <v>6</v>
      </c>
      <c r="AC26" s="15">
        <v>156.71</v>
      </c>
      <c r="AD26" s="15">
        <f t="shared" si="1"/>
        <v>161.90200000000002</v>
      </c>
    </row>
    <row r="27" spans="1:30" ht="24" x14ac:dyDescent="0.2">
      <c r="A27" s="62">
        <v>24</v>
      </c>
      <c r="B27" s="62">
        <v>26</v>
      </c>
      <c r="C27" s="38" t="s">
        <v>12</v>
      </c>
      <c r="D27" s="38" t="s">
        <v>122</v>
      </c>
      <c r="E27" s="15">
        <v>15</v>
      </c>
      <c r="F27" s="15">
        <v>15</v>
      </c>
      <c r="G27" s="15">
        <v>0</v>
      </c>
      <c r="H27" s="15">
        <v>25</v>
      </c>
      <c r="I27" s="15">
        <v>2</v>
      </c>
      <c r="J27" s="15">
        <v>4.59</v>
      </c>
      <c r="K27" s="15">
        <v>0</v>
      </c>
      <c r="L27" s="15">
        <v>0</v>
      </c>
      <c r="M27" s="15">
        <v>0</v>
      </c>
      <c r="N27" s="15">
        <v>10</v>
      </c>
      <c r="O27" s="15">
        <v>25</v>
      </c>
      <c r="P27" s="15">
        <v>4.67</v>
      </c>
      <c r="Q27" s="15">
        <v>2</v>
      </c>
      <c r="R27" s="15">
        <v>4.67</v>
      </c>
      <c r="S27" s="15">
        <v>5</v>
      </c>
      <c r="T27" s="15">
        <v>3.33</v>
      </c>
      <c r="U27" s="15">
        <v>0</v>
      </c>
      <c r="V27" s="15">
        <v>13.82</v>
      </c>
      <c r="W27" s="15">
        <v>2.33</v>
      </c>
      <c r="X27" s="15">
        <v>27</v>
      </c>
      <c r="Y27" s="15">
        <f t="shared" si="0"/>
        <v>27</v>
      </c>
      <c r="Z27" s="15">
        <v>1.33</v>
      </c>
      <c r="AA27" s="15">
        <v>0</v>
      </c>
      <c r="AB27" s="15">
        <v>1</v>
      </c>
      <c r="AC27" s="15">
        <v>161.75</v>
      </c>
      <c r="AD27" s="15">
        <f t="shared" si="1"/>
        <v>161.74000000000004</v>
      </c>
    </row>
    <row r="28" spans="1:30" ht="24" x14ac:dyDescent="0.2">
      <c r="A28" s="62">
        <v>25</v>
      </c>
      <c r="B28" s="62">
        <v>27</v>
      </c>
      <c r="C28" s="38" t="s">
        <v>69</v>
      </c>
      <c r="D28" s="38" t="s">
        <v>101</v>
      </c>
      <c r="E28" s="15">
        <v>30</v>
      </c>
      <c r="F28" s="15">
        <v>15</v>
      </c>
      <c r="G28" s="15">
        <v>0</v>
      </c>
      <c r="H28" s="15">
        <v>25</v>
      </c>
      <c r="I28" s="15">
        <v>0</v>
      </c>
      <c r="J28" s="15">
        <v>0.92</v>
      </c>
      <c r="K28" s="15">
        <v>0</v>
      </c>
      <c r="L28" s="15">
        <v>0</v>
      </c>
      <c r="M28" s="15">
        <v>0</v>
      </c>
      <c r="N28" s="15">
        <v>10</v>
      </c>
      <c r="O28" s="15">
        <v>30</v>
      </c>
      <c r="P28" s="15">
        <v>2</v>
      </c>
      <c r="Q28" s="15">
        <v>1.33</v>
      </c>
      <c r="R28" s="15">
        <v>1.67</v>
      </c>
      <c r="S28" s="15">
        <v>0.67</v>
      </c>
      <c r="T28" s="15">
        <v>0.67</v>
      </c>
      <c r="U28" s="15">
        <v>0</v>
      </c>
      <c r="V28" s="15">
        <v>4.7</v>
      </c>
      <c r="W28" s="15">
        <v>5</v>
      </c>
      <c r="X28" s="15">
        <v>28.33</v>
      </c>
      <c r="Y28" s="15">
        <f t="shared" si="0"/>
        <v>28.33</v>
      </c>
      <c r="Z28" s="15">
        <v>1.33</v>
      </c>
      <c r="AA28" s="15">
        <v>0</v>
      </c>
      <c r="AB28" s="15">
        <v>5</v>
      </c>
      <c r="AC28" s="15">
        <v>161.61000000000001</v>
      </c>
      <c r="AD28" s="15">
        <f t="shared" si="1"/>
        <v>161.62000000000003</v>
      </c>
    </row>
    <row r="29" spans="1:30" ht="24" x14ac:dyDescent="0.2">
      <c r="A29" s="62">
        <v>27</v>
      </c>
      <c r="B29" s="62">
        <v>28</v>
      </c>
      <c r="C29" s="38" t="s">
        <v>33</v>
      </c>
      <c r="D29" s="38" t="s">
        <v>93</v>
      </c>
      <c r="E29" s="15">
        <v>24</v>
      </c>
      <c r="F29" s="15">
        <v>13.42</v>
      </c>
      <c r="G29" s="15">
        <v>0</v>
      </c>
      <c r="H29" s="15">
        <v>0</v>
      </c>
      <c r="I29" s="15">
        <v>0</v>
      </c>
      <c r="J29" s="15">
        <v>2.13</v>
      </c>
      <c r="K29" s="15">
        <v>0</v>
      </c>
      <c r="L29" s="15">
        <v>0</v>
      </c>
      <c r="M29" s="15">
        <v>0</v>
      </c>
      <c r="N29" s="15">
        <v>0</v>
      </c>
      <c r="O29" s="15">
        <v>30</v>
      </c>
      <c r="P29" s="15">
        <v>4</v>
      </c>
      <c r="Q29" s="15">
        <v>4</v>
      </c>
      <c r="R29" s="15">
        <v>3</v>
      </c>
      <c r="S29" s="15">
        <v>2</v>
      </c>
      <c r="T29" s="15">
        <v>2</v>
      </c>
      <c r="U29" s="15">
        <v>0</v>
      </c>
      <c r="V29" s="15">
        <v>50</v>
      </c>
      <c r="W29" s="15">
        <v>4</v>
      </c>
      <c r="X29" s="15">
        <v>12</v>
      </c>
      <c r="Y29" s="15">
        <f t="shared" si="0"/>
        <v>15</v>
      </c>
      <c r="Z29" s="15">
        <v>6</v>
      </c>
      <c r="AA29" s="15">
        <v>0</v>
      </c>
      <c r="AB29" s="15">
        <v>2</v>
      </c>
      <c r="AC29" s="15">
        <v>158.56</v>
      </c>
      <c r="AD29" s="15">
        <f t="shared" si="1"/>
        <v>161.55000000000001</v>
      </c>
    </row>
    <row r="30" spans="1:30" ht="24" x14ac:dyDescent="0.2">
      <c r="A30" s="62">
        <v>26</v>
      </c>
      <c r="B30" s="62">
        <v>29</v>
      </c>
      <c r="C30" s="38" t="s">
        <v>12</v>
      </c>
      <c r="D30" s="38" t="s">
        <v>123</v>
      </c>
      <c r="E30" s="15">
        <v>18</v>
      </c>
      <c r="F30" s="15">
        <v>15</v>
      </c>
      <c r="G30" s="15">
        <v>0</v>
      </c>
      <c r="H30" s="15">
        <v>25</v>
      </c>
      <c r="I30" s="15">
        <v>2</v>
      </c>
      <c r="J30" s="15">
        <v>4.59</v>
      </c>
      <c r="K30" s="15">
        <v>0</v>
      </c>
      <c r="L30" s="15">
        <v>0</v>
      </c>
      <c r="M30" s="15">
        <v>0</v>
      </c>
      <c r="N30" s="15">
        <v>10</v>
      </c>
      <c r="O30" s="15">
        <v>25</v>
      </c>
      <c r="P30" s="15">
        <v>4.67</v>
      </c>
      <c r="Q30" s="15">
        <v>2</v>
      </c>
      <c r="R30" s="15">
        <v>4.67</v>
      </c>
      <c r="S30" s="15">
        <v>5</v>
      </c>
      <c r="T30" s="15">
        <v>3.33</v>
      </c>
      <c r="U30" s="15">
        <v>0</v>
      </c>
      <c r="V30" s="15">
        <v>9.7899999999999991</v>
      </c>
      <c r="W30" s="15">
        <v>1</v>
      </c>
      <c r="X30" s="15">
        <v>27</v>
      </c>
      <c r="Y30" s="15">
        <f t="shared" si="0"/>
        <v>27</v>
      </c>
      <c r="Z30" s="15">
        <v>1.33</v>
      </c>
      <c r="AA30" s="15">
        <v>0</v>
      </c>
      <c r="AB30" s="15">
        <v>1</v>
      </c>
      <c r="AC30" s="15">
        <v>159.38999999999999</v>
      </c>
      <c r="AD30" s="15">
        <f t="shared" si="1"/>
        <v>159.38000000000002</v>
      </c>
    </row>
    <row r="31" spans="1:30" ht="24" x14ac:dyDescent="0.2">
      <c r="A31" s="62">
        <v>31</v>
      </c>
      <c r="B31" s="62">
        <v>30</v>
      </c>
      <c r="C31" s="38" t="s">
        <v>24</v>
      </c>
      <c r="D31" s="38" t="s">
        <v>25</v>
      </c>
      <c r="E31" s="15">
        <v>27</v>
      </c>
      <c r="F31" s="15">
        <v>15</v>
      </c>
      <c r="G31" s="15">
        <v>0</v>
      </c>
      <c r="H31" s="15">
        <v>10</v>
      </c>
      <c r="I31" s="15">
        <v>0</v>
      </c>
      <c r="J31" s="15">
        <v>1.34</v>
      </c>
      <c r="K31" s="15">
        <v>0</v>
      </c>
      <c r="L31" s="15">
        <v>0</v>
      </c>
      <c r="M31" s="15">
        <v>0</v>
      </c>
      <c r="N31" s="15">
        <v>3</v>
      </c>
      <c r="O31" s="15">
        <v>30</v>
      </c>
      <c r="P31" s="15">
        <v>2.33</v>
      </c>
      <c r="Q31" s="15">
        <v>2.33</v>
      </c>
      <c r="R31" s="15">
        <v>2.33</v>
      </c>
      <c r="S31" s="15">
        <v>1</v>
      </c>
      <c r="T31" s="15">
        <v>1.67</v>
      </c>
      <c r="U31" s="15">
        <v>0</v>
      </c>
      <c r="V31" s="15">
        <v>24.65</v>
      </c>
      <c r="W31" s="15">
        <v>1</v>
      </c>
      <c r="X31" s="15">
        <v>16.670000000000002</v>
      </c>
      <c r="Y31" s="15">
        <f t="shared" si="0"/>
        <v>22.472000000000001</v>
      </c>
      <c r="Z31" s="15">
        <v>6.33</v>
      </c>
      <c r="AA31" s="15">
        <v>0</v>
      </c>
      <c r="AB31" s="15">
        <v>7.33</v>
      </c>
      <c r="AC31" s="15">
        <v>152</v>
      </c>
      <c r="AD31" s="15">
        <f t="shared" si="1"/>
        <v>157.78200000000004</v>
      </c>
    </row>
    <row r="32" spans="1:30" ht="24" x14ac:dyDescent="0.2">
      <c r="A32" s="62">
        <v>29</v>
      </c>
      <c r="B32" s="62">
        <v>31</v>
      </c>
      <c r="C32" s="38" t="s">
        <v>15</v>
      </c>
      <c r="D32" s="38" t="s">
        <v>125</v>
      </c>
      <c r="E32" s="15">
        <v>30</v>
      </c>
      <c r="F32" s="15">
        <v>1.6</v>
      </c>
      <c r="G32" s="15">
        <v>0</v>
      </c>
      <c r="H32" s="15">
        <v>10</v>
      </c>
      <c r="I32" s="15">
        <v>0</v>
      </c>
      <c r="J32" s="15">
        <v>2.4900000000000002</v>
      </c>
      <c r="K32" s="15">
        <v>0</v>
      </c>
      <c r="L32" s="15">
        <v>0</v>
      </c>
      <c r="M32" s="15">
        <v>0</v>
      </c>
      <c r="N32" s="15">
        <v>8</v>
      </c>
      <c r="O32" s="15">
        <v>30</v>
      </c>
      <c r="P32" s="15">
        <v>4</v>
      </c>
      <c r="Q32" s="15">
        <v>2.33</v>
      </c>
      <c r="R32" s="15">
        <v>3</v>
      </c>
      <c r="S32" s="15">
        <v>2.33</v>
      </c>
      <c r="T32" s="15">
        <v>1.67</v>
      </c>
      <c r="U32" s="15">
        <v>20</v>
      </c>
      <c r="V32" s="15">
        <v>3.69</v>
      </c>
      <c r="W32" s="15">
        <v>0</v>
      </c>
      <c r="X32" s="15">
        <v>27</v>
      </c>
      <c r="Y32" s="15">
        <f t="shared" si="0"/>
        <v>27</v>
      </c>
      <c r="Z32" s="15">
        <v>4.67</v>
      </c>
      <c r="AA32" s="15">
        <v>0</v>
      </c>
      <c r="AB32" s="15">
        <v>6</v>
      </c>
      <c r="AC32" s="15">
        <v>156.77000000000001</v>
      </c>
      <c r="AD32" s="15">
        <f t="shared" si="1"/>
        <v>156.78</v>
      </c>
    </row>
    <row r="33" spans="1:30" ht="24" x14ac:dyDescent="0.2">
      <c r="A33" s="62">
        <v>32</v>
      </c>
      <c r="B33" s="62">
        <v>32</v>
      </c>
      <c r="C33" s="38" t="s">
        <v>127</v>
      </c>
      <c r="D33" s="38" t="s">
        <v>128</v>
      </c>
      <c r="E33" s="15">
        <v>27</v>
      </c>
      <c r="F33" s="15">
        <v>7.8</v>
      </c>
      <c r="G33" s="15">
        <v>0</v>
      </c>
      <c r="H33" s="15">
        <v>10</v>
      </c>
      <c r="I33" s="15">
        <v>0</v>
      </c>
      <c r="J33" s="15">
        <v>2.0699999999999998</v>
      </c>
      <c r="K33" s="15">
        <v>0</v>
      </c>
      <c r="L33" s="15">
        <v>0</v>
      </c>
      <c r="M33" s="15">
        <v>0</v>
      </c>
      <c r="N33" s="15">
        <v>8</v>
      </c>
      <c r="O33" s="15">
        <v>25</v>
      </c>
      <c r="P33" s="15">
        <v>4</v>
      </c>
      <c r="Q33" s="15">
        <v>1.33</v>
      </c>
      <c r="R33" s="15">
        <v>2</v>
      </c>
      <c r="S33" s="15">
        <v>0.67</v>
      </c>
      <c r="T33" s="15">
        <v>2.67</v>
      </c>
      <c r="U33" s="15">
        <v>0</v>
      </c>
      <c r="V33" s="15">
        <v>25</v>
      </c>
      <c r="W33" s="15">
        <v>1</v>
      </c>
      <c r="X33" s="15">
        <v>15</v>
      </c>
      <c r="Y33" s="15">
        <f t="shared" si="0"/>
        <v>19.8</v>
      </c>
      <c r="Z33" s="15">
        <v>5.33</v>
      </c>
      <c r="AA33" s="15">
        <v>0</v>
      </c>
      <c r="AB33" s="15">
        <v>13.67</v>
      </c>
      <c r="AC33" s="15">
        <v>150.53</v>
      </c>
      <c r="AD33" s="15">
        <f t="shared" si="1"/>
        <v>155.34</v>
      </c>
    </row>
    <row r="34" spans="1:30" ht="24" x14ac:dyDescent="0.2">
      <c r="A34" s="62">
        <v>36</v>
      </c>
      <c r="B34" s="62">
        <v>33</v>
      </c>
      <c r="C34" s="38" t="s">
        <v>22</v>
      </c>
      <c r="D34" s="38" t="s">
        <v>80</v>
      </c>
      <c r="E34" s="15">
        <v>24</v>
      </c>
      <c r="F34" s="15">
        <v>15</v>
      </c>
      <c r="G34" s="15">
        <v>0</v>
      </c>
      <c r="H34" s="15">
        <v>20</v>
      </c>
      <c r="I34" s="15">
        <v>0</v>
      </c>
      <c r="J34" s="15">
        <v>2.68</v>
      </c>
      <c r="K34" s="15">
        <v>0</v>
      </c>
      <c r="L34" s="15">
        <v>0</v>
      </c>
      <c r="M34" s="15">
        <v>0</v>
      </c>
      <c r="N34" s="15">
        <v>10</v>
      </c>
      <c r="O34" s="15">
        <v>25</v>
      </c>
      <c r="P34" s="15">
        <v>2.67</v>
      </c>
      <c r="Q34" s="15">
        <v>2</v>
      </c>
      <c r="R34" s="15">
        <v>3</v>
      </c>
      <c r="S34" s="15">
        <v>2.67</v>
      </c>
      <c r="T34" s="15">
        <v>2.33</v>
      </c>
      <c r="U34" s="15">
        <v>0</v>
      </c>
      <c r="V34" s="15">
        <v>13.68</v>
      </c>
      <c r="W34" s="15">
        <v>3.33</v>
      </c>
      <c r="X34" s="15">
        <v>15.33</v>
      </c>
      <c r="Y34" s="15">
        <f t="shared" ref="Y34:Y65" si="2">MIN(30,IF(X34&gt;=27, X34,IF(X34&gt;=23, 27 + (X34-23)*(30-27)/(26-23),IF(X34&gt;=18, 24 + (X34-18)*(30-24)/(22-18),IF(X34&gt;=12, 15 + (X34-12)*(23-15)/(17-12),IF(X34&gt;=6, 6 + (X34-6)*(14-6)/(11-6),IF(X34&gt;=0, X34,"")))))))</f>
        <v>20.327999999999999</v>
      </c>
      <c r="Z34" s="15">
        <v>1.33</v>
      </c>
      <c r="AA34" s="15">
        <v>0</v>
      </c>
      <c r="AB34" s="15">
        <v>5</v>
      </c>
      <c r="AC34" s="15">
        <v>148.03</v>
      </c>
      <c r="AD34" s="15">
        <f t="shared" ref="AD34:AD65" si="3">SUM(E34:W34,Y34:AB34)</f>
        <v>153.018</v>
      </c>
    </row>
    <row r="35" spans="1:30" ht="24" x14ac:dyDescent="0.2">
      <c r="A35" s="62">
        <v>34</v>
      </c>
      <c r="B35" s="62">
        <v>34</v>
      </c>
      <c r="C35" s="38" t="s">
        <v>95</v>
      </c>
      <c r="D35" s="38" t="s">
        <v>96</v>
      </c>
      <c r="E35" s="15">
        <v>30</v>
      </c>
      <c r="F35" s="15">
        <v>15</v>
      </c>
      <c r="G35" s="15">
        <v>0</v>
      </c>
      <c r="H35" s="15">
        <v>20</v>
      </c>
      <c r="I35" s="15">
        <v>0</v>
      </c>
      <c r="J35" s="15">
        <v>1.69</v>
      </c>
      <c r="K35" s="15">
        <v>0</v>
      </c>
      <c r="L35" s="15">
        <v>0</v>
      </c>
      <c r="M35" s="15">
        <v>0</v>
      </c>
      <c r="N35" s="15">
        <v>10</v>
      </c>
      <c r="O35" s="15">
        <v>20</v>
      </c>
      <c r="P35" s="15">
        <v>2</v>
      </c>
      <c r="Q35" s="15">
        <v>1</v>
      </c>
      <c r="R35" s="15">
        <v>2</v>
      </c>
      <c r="S35" s="15">
        <v>1</v>
      </c>
      <c r="T35" s="15">
        <v>1</v>
      </c>
      <c r="U35" s="15">
        <v>0</v>
      </c>
      <c r="V35" s="15">
        <v>20</v>
      </c>
      <c r="W35" s="15">
        <v>3.67</v>
      </c>
      <c r="X35" s="15">
        <v>12.67</v>
      </c>
      <c r="Y35" s="15">
        <f t="shared" si="2"/>
        <v>16.071999999999999</v>
      </c>
      <c r="Z35" s="15">
        <v>2.67</v>
      </c>
      <c r="AA35" s="15">
        <v>0</v>
      </c>
      <c r="AB35" s="15">
        <v>6.67</v>
      </c>
      <c r="AC35" s="15">
        <v>149.36000000000001</v>
      </c>
      <c r="AD35" s="15">
        <f t="shared" si="3"/>
        <v>152.77199999999996</v>
      </c>
    </row>
    <row r="36" spans="1:30" ht="24" x14ac:dyDescent="0.2">
      <c r="A36" s="62">
        <v>37</v>
      </c>
      <c r="B36" s="62">
        <v>35</v>
      </c>
      <c r="C36" s="38" t="s">
        <v>13</v>
      </c>
      <c r="D36" s="38" t="s">
        <v>100</v>
      </c>
      <c r="E36" s="15">
        <v>24</v>
      </c>
      <c r="F36" s="15">
        <v>15</v>
      </c>
      <c r="G36" s="15">
        <v>0</v>
      </c>
      <c r="H36" s="15">
        <v>10</v>
      </c>
      <c r="I36" s="15">
        <v>0</v>
      </c>
      <c r="J36" s="15">
        <v>2.17</v>
      </c>
      <c r="K36" s="15">
        <v>0</v>
      </c>
      <c r="L36" s="15">
        <v>0</v>
      </c>
      <c r="M36" s="15">
        <v>0</v>
      </c>
      <c r="N36" s="15">
        <v>8</v>
      </c>
      <c r="O36" s="15">
        <v>30</v>
      </c>
      <c r="P36" s="15">
        <v>3.67</v>
      </c>
      <c r="Q36" s="15">
        <v>1</v>
      </c>
      <c r="R36" s="15">
        <v>3.33</v>
      </c>
      <c r="S36" s="15">
        <v>2.33</v>
      </c>
      <c r="T36" s="15">
        <v>3</v>
      </c>
      <c r="U36" s="15">
        <v>0</v>
      </c>
      <c r="V36" s="15">
        <v>20.329999999999998</v>
      </c>
      <c r="W36" s="15">
        <v>0</v>
      </c>
      <c r="X36" s="15">
        <v>15.33</v>
      </c>
      <c r="Y36" s="15">
        <f t="shared" si="2"/>
        <v>20.327999999999999</v>
      </c>
      <c r="Z36" s="15">
        <v>3.67</v>
      </c>
      <c r="AA36" s="15">
        <v>0</v>
      </c>
      <c r="AB36" s="15">
        <v>5</v>
      </c>
      <c r="AC36" s="15">
        <v>146.83000000000001</v>
      </c>
      <c r="AD36" s="15">
        <f t="shared" si="3"/>
        <v>151.82799999999997</v>
      </c>
    </row>
    <row r="37" spans="1:30" ht="24" x14ac:dyDescent="0.2">
      <c r="A37" s="62">
        <v>40</v>
      </c>
      <c r="B37" s="62">
        <v>36</v>
      </c>
      <c r="C37" s="38" t="s">
        <v>23</v>
      </c>
      <c r="D37" s="38" t="s">
        <v>130</v>
      </c>
      <c r="E37" s="15">
        <v>30</v>
      </c>
      <c r="F37" s="15">
        <v>15</v>
      </c>
      <c r="G37" s="15">
        <v>0</v>
      </c>
      <c r="H37" s="15">
        <v>0</v>
      </c>
      <c r="I37" s="15">
        <v>0</v>
      </c>
      <c r="J37" s="15">
        <v>1.9</v>
      </c>
      <c r="K37" s="15">
        <v>0</v>
      </c>
      <c r="L37" s="15">
        <v>0</v>
      </c>
      <c r="M37" s="15">
        <v>0</v>
      </c>
      <c r="N37" s="15">
        <v>5</v>
      </c>
      <c r="O37" s="15">
        <v>25</v>
      </c>
      <c r="P37" s="15">
        <v>3.67</v>
      </c>
      <c r="Q37" s="15">
        <v>1</v>
      </c>
      <c r="R37" s="15">
        <v>4.33</v>
      </c>
      <c r="S37" s="15">
        <v>4.33</v>
      </c>
      <c r="T37" s="15">
        <v>5</v>
      </c>
      <c r="U37" s="15">
        <v>0</v>
      </c>
      <c r="V37" s="15">
        <v>17</v>
      </c>
      <c r="W37" s="15">
        <v>5</v>
      </c>
      <c r="X37" s="15">
        <v>16.329999999999998</v>
      </c>
      <c r="Y37" s="15">
        <f t="shared" si="2"/>
        <v>21.927999999999997</v>
      </c>
      <c r="Z37" s="15">
        <v>6</v>
      </c>
      <c r="AA37" s="15">
        <v>0</v>
      </c>
      <c r="AB37" s="15">
        <v>5</v>
      </c>
      <c r="AC37" s="15">
        <v>144.56</v>
      </c>
      <c r="AD37" s="15">
        <f t="shared" si="3"/>
        <v>150.15800000000002</v>
      </c>
    </row>
    <row r="38" spans="1:30" ht="24" x14ac:dyDescent="0.2">
      <c r="A38" s="62">
        <v>33</v>
      </c>
      <c r="B38" s="62">
        <v>37</v>
      </c>
      <c r="C38" s="38" t="s">
        <v>24</v>
      </c>
      <c r="D38" s="38" t="s">
        <v>28</v>
      </c>
      <c r="E38" s="15">
        <v>30</v>
      </c>
      <c r="F38" s="15">
        <v>15</v>
      </c>
      <c r="G38" s="15">
        <v>0</v>
      </c>
      <c r="H38" s="15">
        <v>10</v>
      </c>
      <c r="I38" s="15">
        <v>0</v>
      </c>
      <c r="J38" s="15">
        <v>1.34</v>
      </c>
      <c r="K38" s="15">
        <v>0</v>
      </c>
      <c r="L38" s="15">
        <v>0</v>
      </c>
      <c r="M38" s="15">
        <v>0</v>
      </c>
      <c r="N38" s="15">
        <v>3</v>
      </c>
      <c r="O38" s="15">
        <v>30</v>
      </c>
      <c r="P38" s="15">
        <v>2.33</v>
      </c>
      <c r="Q38" s="15">
        <v>2.33</v>
      </c>
      <c r="R38" s="15">
        <v>2.33</v>
      </c>
      <c r="S38" s="15">
        <v>1</v>
      </c>
      <c r="T38" s="15">
        <v>1.67</v>
      </c>
      <c r="U38" s="15">
        <v>0</v>
      </c>
      <c r="V38" s="15">
        <v>6</v>
      </c>
      <c r="W38" s="15">
        <v>1.33</v>
      </c>
      <c r="X38" s="15">
        <v>28</v>
      </c>
      <c r="Y38" s="15">
        <f t="shared" si="2"/>
        <v>28</v>
      </c>
      <c r="Z38" s="15">
        <v>6.67</v>
      </c>
      <c r="AA38" s="15">
        <v>0</v>
      </c>
      <c r="AB38" s="15">
        <v>9</v>
      </c>
      <c r="AC38" s="15">
        <v>150.01</v>
      </c>
      <c r="AD38" s="15">
        <f t="shared" si="3"/>
        <v>149.99999999999997</v>
      </c>
    </row>
    <row r="39" spans="1:30" ht="24" x14ac:dyDescent="0.2">
      <c r="A39" s="62">
        <v>38</v>
      </c>
      <c r="B39" s="62">
        <v>38</v>
      </c>
      <c r="C39" s="38" t="s">
        <v>12</v>
      </c>
      <c r="D39" s="38" t="s">
        <v>44</v>
      </c>
      <c r="E39" s="15">
        <v>6</v>
      </c>
      <c r="F39" s="15">
        <v>15</v>
      </c>
      <c r="G39" s="15">
        <v>0</v>
      </c>
      <c r="H39" s="15">
        <v>25</v>
      </c>
      <c r="I39" s="15">
        <v>0</v>
      </c>
      <c r="J39" s="15">
        <v>4.6100000000000003</v>
      </c>
      <c r="K39" s="15">
        <v>0</v>
      </c>
      <c r="L39" s="15">
        <v>0</v>
      </c>
      <c r="M39" s="15">
        <v>0</v>
      </c>
      <c r="N39" s="15">
        <v>0</v>
      </c>
      <c r="O39" s="15">
        <v>30</v>
      </c>
      <c r="P39" s="15">
        <v>4</v>
      </c>
      <c r="Q39" s="15">
        <v>2</v>
      </c>
      <c r="R39" s="15">
        <v>3</v>
      </c>
      <c r="S39" s="15">
        <v>3</v>
      </c>
      <c r="T39" s="15">
        <v>2.67</v>
      </c>
      <c r="U39" s="15">
        <v>0</v>
      </c>
      <c r="V39" s="15">
        <v>20</v>
      </c>
      <c r="W39" s="15">
        <v>0</v>
      </c>
      <c r="X39" s="15">
        <v>26.33</v>
      </c>
      <c r="Y39" s="15">
        <f t="shared" si="2"/>
        <v>30</v>
      </c>
      <c r="Z39" s="15">
        <v>4.67</v>
      </c>
      <c r="AA39" s="15">
        <v>0</v>
      </c>
      <c r="AB39" s="15">
        <v>0</v>
      </c>
      <c r="AC39" s="15">
        <v>146.27000000000001</v>
      </c>
      <c r="AD39" s="15">
        <f t="shared" si="3"/>
        <v>149.94999999999999</v>
      </c>
    </row>
    <row r="40" spans="1:30" ht="24" x14ac:dyDescent="0.2">
      <c r="A40" s="62">
        <v>41</v>
      </c>
      <c r="B40" s="62">
        <v>39</v>
      </c>
      <c r="C40" s="38" t="s">
        <v>23</v>
      </c>
      <c r="D40" s="38" t="s">
        <v>98</v>
      </c>
      <c r="E40" s="15">
        <v>27</v>
      </c>
      <c r="F40" s="15">
        <v>15</v>
      </c>
      <c r="G40" s="15">
        <v>0</v>
      </c>
      <c r="H40" s="15">
        <v>25</v>
      </c>
      <c r="I40" s="15">
        <v>0</v>
      </c>
      <c r="J40" s="15">
        <v>1.9</v>
      </c>
      <c r="K40" s="15">
        <v>0</v>
      </c>
      <c r="L40" s="15">
        <v>0</v>
      </c>
      <c r="M40" s="15">
        <v>0</v>
      </c>
      <c r="N40" s="15">
        <v>10</v>
      </c>
      <c r="O40" s="15">
        <v>25</v>
      </c>
      <c r="P40" s="15">
        <v>3.67</v>
      </c>
      <c r="Q40" s="15">
        <v>1</v>
      </c>
      <c r="R40" s="15">
        <v>4</v>
      </c>
      <c r="S40" s="15">
        <v>4</v>
      </c>
      <c r="T40" s="15">
        <v>5</v>
      </c>
      <c r="U40" s="15">
        <v>0</v>
      </c>
      <c r="V40" s="15">
        <v>6</v>
      </c>
      <c r="W40" s="15">
        <v>0</v>
      </c>
      <c r="X40" s="15">
        <v>16.329999999999998</v>
      </c>
      <c r="Y40" s="15">
        <f t="shared" si="2"/>
        <v>21.927999999999997</v>
      </c>
      <c r="Z40" s="15">
        <v>0</v>
      </c>
      <c r="AA40" s="15">
        <v>0</v>
      </c>
      <c r="AB40" s="15">
        <v>0</v>
      </c>
      <c r="AC40" s="15">
        <v>143.9</v>
      </c>
      <c r="AD40" s="15">
        <f t="shared" si="3"/>
        <v>149.49799999999999</v>
      </c>
    </row>
    <row r="41" spans="1:30" ht="24" x14ac:dyDescent="0.2">
      <c r="A41" s="62">
        <v>42</v>
      </c>
      <c r="B41" s="62">
        <v>40</v>
      </c>
      <c r="C41" s="38" t="s">
        <v>17</v>
      </c>
      <c r="D41" s="38" t="s">
        <v>29</v>
      </c>
      <c r="E41" s="15">
        <v>15</v>
      </c>
      <c r="F41" s="15">
        <v>7.5</v>
      </c>
      <c r="G41" s="15">
        <v>0</v>
      </c>
      <c r="H41" s="15">
        <v>10</v>
      </c>
      <c r="I41" s="15">
        <v>0</v>
      </c>
      <c r="J41" s="15">
        <v>2.58</v>
      </c>
      <c r="K41" s="15">
        <v>0</v>
      </c>
      <c r="L41" s="15">
        <v>0</v>
      </c>
      <c r="M41" s="15">
        <v>0</v>
      </c>
      <c r="N41" s="15">
        <v>10</v>
      </c>
      <c r="O41" s="15">
        <v>25</v>
      </c>
      <c r="P41" s="15">
        <v>4.33</v>
      </c>
      <c r="Q41" s="15">
        <v>2</v>
      </c>
      <c r="R41" s="15">
        <v>3.33</v>
      </c>
      <c r="S41" s="15">
        <v>1</v>
      </c>
      <c r="T41" s="15">
        <v>3</v>
      </c>
      <c r="U41" s="15">
        <v>0</v>
      </c>
      <c r="V41" s="15">
        <v>35.479999999999997</v>
      </c>
      <c r="W41" s="15">
        <v>1</v>
      </c>
      <c r="X41" s="15">
        <v>15.67</v>
      </c>
      <c r="Y41" s="15">
        <f t="shared" si="2"/>
        <v>20.872</v>
      </c>
      <c r="Z41" s="15">
        <v>2.67</v>
      </c>
      <c r="AA41" s="15">
        <v>0</v>
      </c>
      <c r="AB41" s="15">
        <v>5</v>
      </c>
      <c r="AC41" s="15">
        <v>143.56</v>
      </c>
      <c r="AD41" s="15">
        <f t="shared" si="3"/>
        <v>148.76199999999997</v>
      </c>
    </row>
    <row r="42" spans="1:30" ht="24" x14ac:dyDescent="0.2">
      <c r="A42" s="62">
        <v>35</v>
      </c>
      <c r="B42" s="62">
        <v>41</v>
      </c>
      <c r="C42" s="38" t="s">
        <v>12</v>
      </c>
      <c r="D42" s="38" t="s">
        <v>97</v>
      </c>
      <c r="E42" s="15">
        <v>0</v>
      </c>
      <c r="F42" s="15">
        <v>6.5</v>
      </c>
      <c r="G42" s="15">
        <v>0</v>
      </c>
      <c r="H42" s="15">
        <v>25</v>
      </c>
      <c r="I42" s="15">
        <v>2</v>
      </c>
      <c r="J42" s="15">
        <v>4.59</v>
      </c>
      <c r="K42" s="15">
        <v>0</v>
      </c>
      <c r="L42" s="15">
        <v>0</v>
      </c>
      <c r="M42" s="15">
        <v>0</v>
      </c>
      <c r="N42" s="15">
        <v>10</v>
      </c>
      <c r="O42" s="15">
        <v>25</v>
      </c>
      <c r="P42" s="15">
        <v>4.67</v>
      </c>
      <c r="Q42" s="15">
        <v>2</v>
      </c>
      <c r="R42" s="15">
        <v>4.67</v>
      </c>
      <c r="S42" s="15">
        <v>5</v>
      </c>
      <c r="T42" s="15">
        <v>3.33</v>
      </c>
      <c r="U42" s="15">
        <v>0</v>
      </c>
      <c r="V42" s="15">
        <v>10</v>
      </c>
      <c r="W42" s="15">
        <v>5</v>
      </c>
      <c r="X42" s="15">
        <v>27</v>
      </c>
      <c r="Y42" s="15">
        <f t="shared" si="2"/>
        <v>27</v>
      </c>
      <c r="Z42" s="15">
        <v>1.33</v>
      </c>
      <c r="AA42" s="15">
        <v>0</v>
      </c>
      <c r="AB42" s="15">
        <v>12.33</v>
      </c>
      <c r="AC42" s="15">
        <v>148.43</v>
      </c>
      <c r="AD42" s="15">
        <f t="shared" si="3"/>
        <v>148.42000000000002</v>
      </c>
    </row>
    <row r="43" spans="1:30" ht="24" x14ac:dyDescent="0.2">
      <c r="A43" s="62">
        <v>44</v>
      </c>
      <c r="B43" s="62">
        <v>42</v>
      </c>
      <c r="C43" s="38" t="s">
        <v>69</v>
      </c>
      <c r="D43" s="38" t="s">
        <v>131</v>
      </c>
      <c r="E43" s="15">
        <v>24</v>
      </c>
      <c r="F43" s="15">
        <v>15</v>
      </c>
      <c r="G43" s="15">
        <v>0</v>
      </c>
      <c r="H43" s="15">
        <v>10</v>
      </c>
      <c r="I43" s="15">
        <v>0</v>
      </c>
      <c r="J43" s="15">
        <v>0.92</v>
      </c>
      <c r="K43" s="15">
        <v>0</v>
      </c>
      <c r="L43" s="15">
        <v>0</v>
      </c>
      <c r="M43" s="15">
        <v>0</v>
      </c>
      <c r="N43" s="15">
        <v>10</v>
      </c>
      <c r="O43" s="15">
        <v>30</v>
      </c>
      <c r="P43" s="15">
        <v>2</v>
      </c>
      <c r="Q43" s="15">
        <v>1.33</v>
      </c>
      <c r="R43" s="15">
        <v>1.67</v>
      </c>
      <c r="S43" s="15">
        <v>0.67</v>
      </c>
      <c r="T43" s="15">
        <v>0.67</v>
      </c>
      <c r="U43" s="15">
        <v>0</v>
      </c>
      <c r="V43" s="15">
        <v>15.33</v>
      </c>
      <c r="W43" s="15">
        <v>5</v>
      </c>
      <c r="X43" s="15">
        <v>16.670000000000002</v>
      </c>
      <c r="Y43" s="15">
        <f t="shared" si="2"/>
        <v>22.472000000000001</v>
      </c>
      <c r="Z43" s="15">
        <v>4</v>
      </c>
      <c r="AA43" s="15">
        <v>0</v>
      </c>
      <c r="AB43" s="15">
        <v>5</v>
      </c>
      <c r="AC43" s="15">
        <v>142.25</v>
      </c>
      <c r="AD43" s="15">
        <f t="shared" si="3"/>
        <v>148.06200000000001</v>
      </c>
    </row>
    <row r="44" spans="1:30" ht="24" x14ac:dyDescent="0.2">
      <c r="A44" s="62">
        <v>39</v>
      </c>
      <c r="B44" s="62">
        <v>43</v>
      </c>
      <c r="C44" s="38" t="s">
        <v>84</v>
      </c>
      <c r="D44" s="38" t="s">
        <v>129</v>
      </c>
      <c r="E44" s="15">
        <v>30</v>
      </c>
      <c r="F44" s="15">
        <v>15</v>
      </c>
      <c r="G44" s="15">
        <v>0</v>
      </c>
      <c r="H44" s="15">
        <v>0</v>
      </c>
      <c r="I44" s="15">
        <v>0</v>
      </c>
      <c r="J44" s="15">
        <v>1.99</v>
      </c>
      <c r="K44" s="15">
        <v>0</v>
      </c>
      <c r="L44" s="15">
        <v>0</v>
      </c>
      <c r="M44" s="15">
        <v>0</v>
      </c>
      <c r="N44" s="15">
        <v>5</v>
      </c>
      <c r="O44" s="15">
        <v>30</v>
      </c>
      <c r="P44" s="15">
        <v>3</v>
      </c>
      <c r="Q44" s="15">
        <v>1.67</v>
      </c>
      <c r="R44" s="15">
        <v>2.67</v>
      </c>
      <c r="S44" s="15">
        <v>1.67</v>
      </c>
      <c r="T44" s="15">
        <v>2</v>
      </c>
      <c r="U44" s="15">
        <v>0</v>
      </c>
      <c r="V44" s="15">
        <v>27</v>
      </c>
      <c r="W44" s="15">
        <v>3</v>
      </c>
      <c r="X44" s="15">
        <v>12</v>
      </c>
      <c r="Y44" s="15">
        <f t="shared" si="2"/>
        <v>15</v>
      </c>
      <c r="Z44" s="15">
        <v>4</v>
      </c>
      <c r="AA44" s="15">
        <v>0</v>
      </c>
      <c r="AB44" s="15">
        <v>6</v>
      </c>
      <c r="AC44" s="15">
        <v>144.99</v>
      </c>
      <c r="AD44" s="15">
        <f t="shared" si="3"/>
        <v>148</v>
      </c>
    </row>
    <row r="45" spans="1:30" ht="24" x14ac:dyDescent="0.2">
      <c r="A45" s="62">
        <v>45</v>
      </c>
      <c r="B45" s="62">
        <v>44</v>
      </c>
      <c r="C45" s="38" t="s">
        <v>26</v>
      </c>
      <c r="D45" s="38" t="s">
        <v>132</v>
      </c>
      <c r="E45" s="15">
        <v>30</v>
      </c>
      <c r="F45" s="15">
        <v>15</v>
      </c>
      <c r="G45" s="15">
        <v>0</v>
      </c>
      <c r="H45" s="15">
        <v>10</v>
      </c>
      <c r="I45" s="15">
        <v>0</v>
      </c>
      <c r="J45" s="15">
        <v>2.2000000000000002</v>
      </c>
      <c r="K45" s="15">
        <v>0</v>
      </c>
      <c r="L45" s="15">
        <v>0</v>
      </c>
      <c r="M45" s="15">
        <v>0</v>
      </c>
      <c r="N45" s="15">
        <v>10</v>
      </c>
      <c r="O45" s="15">
        <v>25</v>
      </c>
      <c r="P45" s="15">
        <v>2</v>
      </c>
      <c r="Q45" s="15">
        <v>1</v>
      </c>
      <c r="R45" s="15">
        <v>3</v>
      </c>
      <c r="S45" s="15">
        <v>2</v>
      </c>
      <c r="T45" s="15">
        <v>3</v>
      </c>
      <c r="U45" s="15">
        <v>0</v>
      </c>
      <c r="V45" s="15">
        <v>10</v>
      </c>
      <c r="W45" s="15">
        <v>3.33</v>
      </c>
      <c r="X45" s="15">
        <v>14.33</v>
      </c>
      <c r="Y45" s="15">
        <f t="shared" si="2"/>
        <v>18.728000000000002</v>
      </c>
      <c r="Z45" s="15">
        <v>2.33</v>
      </c>
      <c r="AA45" s="15">
        <v>0</v>
      </c>
      <c r="AB45" s="15">
        <v>8.33</v>
      </c>
      <c r="AC45" s="15">
        <v>141.54</v>
      </c>
      <c r="AD45" s="15">
        <f t="shared" si="3"/>
        <v>145.91800000000003</v>
      </c>
    </row>
    <row r="46" spans="1:30" ht="24" x14ac:dyDescent="0.2">
      <c r="A46" s="62">
        <v>48</v>
      </c>
      <c r="B46" s="62">
        <v>45</v>
      </c>
      <c r="C46" s="38" t="s">
        <v>127</v>
      </c>
      <c r="D46" s="38" t="s">
        <v>133</v>
      </c>
      <c r="E46" s="15">
        <v>30</v>
      </c>
      <c r="F46" s="15">
        <v>15</v>
      </c>
      <c r="G46" s="15">
        <v>0</v>
      </c>
      <c r="H46" s="15">
        <v>10</v>
      </c>
      <c r="I46" s="15">
        <v>0</v>
      </c>
      <c r="J46" s="15">
        <v>2.0699999999999998</v>
      </c>
      <c r="K46" s="15">
        <v>0</v>
      </c>
      <c r="L46" s="15">
        <v>0</v>
      </c>
      <c r="M46" s="15">
        <v>0</v>
      </c>
      <c r="N46" s="15">
        <v>10</v>
      </c>
      <c r="O46" s="15">
        <v>25</v>
      </c>
      <c r="P46" s="15">
        <v>4</v>
      </c>
      <c r="Q46" s="15">
        <v>1.33</v>
      </c>
      <c r="R46" s="15">
        <v>2</v>
      </c>
      <c r="S46" s="15">
        <v>0.67</v>
      </c>
      <c r="T46" s="15">
        <v>2.67</v>
      </c>
      <c r="U46" s="15">
        <v>0</v>
      </c>
      <c r="V46" s="15">
        <v>11.97</v>
      </c>
      <c r="W46" s="15">
        <v>3</v>
      </c>
      <c r="X46" s="15">
        <v>14.67</v>
      </c>
      <c r="Y46" s="15">
        <f t="shared" si="2"/>
        <v>19.271999999999998</v>
      </c>
      <c r="Z46" s="15">
        <v>5.33</v>
      </c>
      <c r="AA46" s="15">
        <v>0</v>
      </c>
      <c r="AB46" s="15">
        <v>3.33</v>
      </c>
      <c r="AC46" s="15">
        <v>141.03</v>
      </c>
      <c r="AD46" s="15">
        <f t="shared" si="3"/>
        <v>145.64200000000002</v>
      </c>
    </row>
    <row r="47" spans="1:30" x14ac:dyDescent="0.2">
      <c r="A47" s="62">
        <v>46</v>
      </c>
      <c r="B47" s="62">
        <v>46</v>
      </c>
      <c r="C47" s="38" t="s">
        <v>53</v>
      </c>
      <c r="D47" s="38" t="s">
        <v>54</v>
      </c>
      <c r="E47" s="15">
        <v>30</v>
      </c>
      <c r="F47" s="15">
        <v>15</v>
      </c>
      <c r="G47" s="15">
        <v>0</v>
      </c>
      <c r="H47" s="15">
        <v>0</v>
      </c>
      <c r="I47" s="15">
        <v>0</v>
      </c>
      <c r="J47" s="15">
        <v>1.39</v>
      </c>
      <c r="K47" s="15">
        <v>0</v>
      </c>
      <c r="L47" s="15">
        <v>0</v>
      </c>
      <c r="M47" s="15">
        <v>0</v>
      </c>
      <c r="N47" s="15">
        <v>8</v>
      </c>
      <c r="O47" s="15">
        <v>15</v>
      </c>
      <c r="P47" s="15">
        <v>1</v>
      </c>
      <c r="Q47" s="15">
        <v>1</v>
      </c>
      <c r="R47" s="15">
        <v>1</v>
      </c>
      <c r="S47" s="15">
        <v>2.67</v>
      </c>
      <c r="T47" s="15">
        <v>2.33</v>
      </c>
      <c r="U47" s="15">
        <v>0</v>
      </c>
      <c r="V47" s="15">
        <v>41.67</v>
      </c>
      <c r="W47" s="15">
        <v>0</v>
      </c>
      <c r="X47" s="15">
        <v>14</v>
      </c>
      <c r="Y47" s="15">
        <f t="shared" si="2"/>
        <v>18.2</v>
      </c>
      <c r="Z47" s="15">
        <v>5</v>
      </c>
      <c r="AA47" s="15">
        <v>0</v>
      </c>
      <c r="AB47" s="15">
        <v>3.33</v>
      </c>
      <c r="AC47" s="15">
        <v>141.38999999999999</v>
      </c>
      <c r="AD47" s="15">
        <f t="shared" si="3"/>
        <v>145.59</v>
      </c>
    </row>
    <row r="48" spans="1:30" ht="24" x14ac:dyDescent="0.2">
      <c r="A48" s="62">
        <v>49</v>
      </c>
      <c r="B48" s="62">
        <v>47</v>
      </c>
      <c r="C48" s="38" t="s">
        <v>45</v>
      </c>
      <c r="D48" s="38" t="s">
        <v>56</v>
      </c>
      <c r="E48" s="15">
        <v>27</v>
      </c>
      <c r="F48" s="15">
        <v>15</v>
      </c>
      <c r="G48" s="15">
        <v>0</v>
      </c>
      <c r="H48" s="15">
        <v>0</v>
      </c>
      <c r="I48" s="15">
        <v>0</v>
      </c>
      <c r="J48" s="15">
        <v>4.26</v>
      </c>
      <c r="K48" s="15">
        <v>0</v>
      </c>
      <c r="L48" s="15">
        <v>0</v>
      </c>
      <c r="M48" s="15">
        <v>0</v>
      </c>
      <c r="N48" s="15">
        <v>5</v>
      </c>
      <c r="O48" s="15">
        <v>30</v>
      </c>
      <c r="P48" s="15">
        <v>2</v>
      </c>
      <c r="Q48" s="15">
        <v>2</v>
      </c>
      <c r="R48" s="15">
        <v>3</v>
      </c>
      <c r="S48" s="15">
        <v>2</v>
      </c>
      <c r="T48" s="15">
        <v>2</v>
      </c>
      <c r="U48" s="15">
        <v>13.33</v>
      </c>
      <c r="V48" s="15">
        <v>5</v>
      </c>
      <c r="W48" s="15">
        <v>0.33</v>
      </c>
      <c r="X48" s="15">
        <v>14.67</v>
      </c>
      <c r="Y48" s="15">
        <f t="shared" si="2"/>
        <v>19.271999999999998</v>
      </c>
      <c r="Z48" s="15">
        <v>5</v>
      </c>
      <c r="AA48" s="15">
        <v>0</v>
      </c>
      <c r="AB48" s="15">
        <v>10</v>
      </c>
      <c r="AC48" s="15">
        <v>140.59</v>
      </c>
      <c r="AD48" s="15">
        <f t="shared" si="3"/>
        <v>145.19199999999998</v>
      </c>
    </row>
    <row r="49" spans="1:30" ht="24" x14ac:dyDescent="0.2">
      <c r="A49" s="62">
        <v>43</v>
      </c>
      <c r="B49" s="62">
        <v>48</v>
      </c>
      <c r="C49" s="38" t="s">
        <v>69</v>
      </c>
      <c r="D49" s="38" t="s">
        <v>74</v>
      </c>
      <c r="E49" s="15">
        <v>27</v>
      </c>
      <c r="F49" s="15">
        <v>3.02</v>
      </c>
      <c r="G49" s="15">
        <v>0</v>
      </c>
      <c r="H49" s="15">
        <v>25</v>
      </c>
      <c r="I49" s="15">
        <v>0</v>
      </c>
      <c r="J49" s="15">
        <v>1.04</v>
      </c>
      <c r="K49" s="15">
        <v>0</v>
      </c>
      <c r="L49" s="15">
        <v>0</v>
      </c>
      <c r="M49" s="15">
        <v>0</v>
      </c>
      <c r="N49" s="15">
        <v>0</v>
      </c>
      <c r="O49" s="15">
        <v>30</v>
      </c>
      <c r="P49" s="15">
        <v>2</v>
      </c>
      <c r="Q49" s="15">
        <v>2</v>
      </c>
      <c r="R49" s="15">
        <v>2</v>
      </c>
      <c r="S49" s="15">
        <v>1</v>
      </c>
      <c r="T49" s="15">
        <v>1</v>
      </c>
      <c r="U49" s="15">
        <v>0</v>
      </c>
      <c r="V49" s="15">
        <v>12</v>
      </c>
      <c r="W49" s="15">
        <v>0</v>
      </c>
      <c r="X49" s="15">
        <v>27.67</v>
      </c>
      <c r="Y49" s="15">
        <f t="shared" si="2"/>
        <v>27.67</v>
      </c>
      <c r="Z49" s="15">
        <v>3.67</v>
      </c>
      <c r="AA49" s="15">
        <v>0</v>
      </c>
      <c r="AB49" s="15">
        <v>5.33</v>
      </c>
      <c r="AC49" s="15">
        <v>142.72999999999999</v>
      </c>
      <c r="AD49" s="15">
        <f t="shared" si="3"/>
        <v>142.73000000000002</v>
      </c>
    </row>
    <row r="50" spans="1:30" ht="24" x14ac:dyDescent="0.2">
      <c r="A50" s="62">
        <v>50</v>
      </c>
      <c r="B50" s="62">
        <v>49</v>
      </c>
      <c r="C50" s="38" t="s">
        <v>11</v>
      </c>
      <c r="D50" s="38" t="s">
        <v>73</v>
      </c>
      <c r="E50" s="15">
        <v>30</v>
      </c>
      <c r="F50" s="15">
        <v>15</v>
      </c>
      <c r="G50" s="15">
        <v>0</v>
      </c>
      <c r="H50" s="15">
        <v>0</v>
      </c>
      <c r="I50" s="15">
        <v>0</v>
      </c>
      <c r="J50" s="15">
        <v>1.19</v>
      </c>
      <c r="K50" s="15">
        <v>0</v>
      </c>
      <c r="L50" s="15">
        <v>0</v>
      </c>
      <c r="M50" s="15">
        <v>0</v>
      </c>
      <c r="N50" s="15">
        <v>0</v>
      </c>
      <c r="O50" s="15">
        <v>30</v>
      </c>
      <c r="P50" s="15">
        <v>2.67</v>
      </c>
      <c r="Q50" s="15">
        <v>1.33</v>
      </c>
      <c r="R50" s="15">
        <v>3</v>
      </c>
      <c r="S50" s="15">
        <v>1.33</v>
      </c>
      <c r="T50" s="15">
        <v>2</v>
      </c>
      <c r="U50" s="15">
        <v>0.33</v>
      </c>
      <c r="V50" s="15">
        <v>25.85</v>
      </c>
      <c r="W50" s="15">
        <v>1</v>
      </c>
      <c r="X50" s="15">
        <v>13.67</v>
      </c>
      <c r="Y50" s="15">
        <f t="shared" si="2"/>
        <v>17.672000000000001</v>
      </c>
      <c r="Z50" s="15">
        <v>4</v>
      </c>
      <c r="AA50" s="15">
        <v>0</v>
      </c>
      <c r="AB50" s="15">
        <v>7</v>
      </c>
      <c r="AC50" s="15">
        <v>138.37</v>
      </c>
      <c r="AD50" s="15">
        <f t="shared" si="3"/>
        <v>142.37199999999999</v>
      </c>
    </row>
    <row r="51" spans="1:30" ht="24" x14ac:dyDescent="0.2">
      <c r="A51" s="62">
        <v>51</v>
      </c>
      <c r="B51" s="62">
        <v>50</v>
      </c>
      <c r="C51" s="38" t="s">
        <v>19</v>
      </c>
      <c r="D51" s="38" t="s">
        <v>134</v>
      </c>
      <c r="E51" s="15">
        <v>27</v>
      </c>
      <c r="F51" s="15">
        <v>1.6</v>
      </c>
      <c r="G51" s="15">
        <v>0</v>
      </c>
      <c r="H51" s="15">
        <v>25</v>
      </c>
      <c r="I51" s="15">
        <v>0</v>
      </c>
      <c r="J51" s="15">
        <v>1.19</v>
      </c>
      <c r="K51" s="15">
        <v>0</v>
      </c>
      <c r="L51" s="15">
        <v>0</v>
      </c>
      <c r="M51" s="15">
        <v>0</v>
      </c>
      <c r="N51" s="15">
        <v>0</v>
      </c>
      <c r="O51" s="15">
        <v>30</v>
      </c>
      <c r="P51" s="15">
        <v>2.67</v>
      </c>
      <c r="Q51" s="15">
        <v>2</v>
      </c>
      <c r="R51" s="15">
        <v>2.67</v>
      </c>
      <c r="S51" s="15">
        <v>1.67</v>
      </c>
      <c r="T51" s="15">
        <v>2.67</v>
      </c>
      <c r="U51" s="15">
        <v>0</v>
      </c>
      <c r="V51" s="15">
        <v>12</v>
      </c>
      <c r="W51" s="15">
        <v>4</v>
      </c>
      <c r="X51" s="15">
        <v>15</v>
      </c>
      <c r="Y51" s="15">
        <f t="shared" si="2"/>
        <v>19.8</v>
      </c>
      <c r="Z51" s="15">
        <v>3.33</v>
      </c>
      <c r="AA51" s="15">
        <v>0</v>
      </c>
      <c r="AB51" s="15">
        <v>6</v>
      </c>
      <c r="AC51" s="15">
        <v>136.79</v>
      </c>
      <c r="AD51" s="15">
        <f t="shared" si="3"/>
        <v>141.60000000000002</v>
      </c>
    </row>
    <row r="52" spans="1:30" x14ac:dyDescent="0.2">
      <c r="A52" s="62">
        <v>52</v>
      </c>
      <c r="B52" s="62">
        <v>51</v>
      </c>
      <c r="C52" s="38" t="s">
        <v>53</v>
      </c>
      <c r="D52" s="38" t="s">
        <v>57</v>
      </c>
      <c r="E52" s="15">
        <v>27</v>
      </c>
      <c r="F52" s="15">
        <v>15</v>
      </c>
      <c r="G52" s="15">
        <v>0</v>
      </c>
      <c r="H52" s="15">
        <v>0</v>
      </c>
      <c r="I52" s="15">
        <v>0</v>
      </c>
      <c r="J52" s="15">
        <v>1.39</v>
      </c>
      <c r="K52" s="15">
        <v>0</v>
      </c>
      <c r="L52" s="15">
        <v>0</v>
      </c>
      <c r="M52" s="15">
        <v>0</v>
      </c>
      <c r="N52" s="15">
        <v>5</v>
      </c>
      <c r="O52" s="15">
        <v>15</v>
      </c>
      <c r="P52" s="15">
        <v>1</v>
      </c>
      <c r="Q52" s="15">
        <v>1</v>
      </c>
      <c r="R52" s="15">
        <v>1</v>
      </c>
      <c r="S52" s="15">
        <v>2.67</v>
      </c>
      <c r="T52" s="15">
        <v>2.33</v>
      </c>
      <c r="U52" s="15">
        <v>8.33</v>
      </c>
      <c r="V52" s="15">
        <v>27.33</v>
      </c>
      <c r="W52" s="15">
        <v>5</v>
      </c>
      <c r="X52" s="15">
        <v>15.67</v>
      </c>
      <c r="Y52" s="15">
        <f t="shared" si="2"/>
        <v>20.872</v>
      </c>
      <c r="Z52" s="15">
        <v>5</v>
      </c>
      <c r="AA52" s="15">
        <v>0</v>
      </c>
      <c r="AB52" s="15">
        <v>3.33</v>
      </c>
      <c r="AC52" s="15">
        <v>136.06</v>
      </c>
      <c r="AD52" s="15">
        <f t="shared" si="3"/>
        <v>141.25200000000001</v>
      </c>
    </row>
    <row r="53" spans="1:30" ht="24" x14ac:dyDescent="0.2">
      <c r="A53" s="62">
        <v>47</v>
      </c>
      <c r="B53" s="62">
        <v>52</v>
      </c>
      <c r="C53" s="38" t="s">
        <v>12</v>
      </c>
      <c r="D53" s="38" t="s">
        <v>92</v>
      </c>
      <c r="E53" s="15">
        <v>3</v>
      </c>
      <c r="F53" s="15">
        <v>15</v>
      </c>
      <c r="G53" s="15">
        <v>0</v>
      </c>
      <c r="H53" s="15">
        <v>25</v>
      </c>
      <c r="I53" s="15">
        <v>0</v>
      </c>
      <c r="J53" s="15">
        <v>4.59</v>
      </c>
      <c r="K53" s="15">
        <v>0</v>
      </c>
      <c r="L53" s="15">
        <v>0</v>
      </c>
      <c r="M53" s="15">
        <v>0</v>
      </c>
      <c r="N53" s="15">
        <v>10</v>
      </c>
      <c r="O53" s="15">
        <v>25</v>
      </c>
      <c r="P53" s="15">
        <v>4.67</v>
      </c>
      <c r="Q53" s="15">
        <v>2</v>
      </c>
      <c r="R53" s="15">
        <v>4.67</v>
      </c>
      <c r="S53" s="15">
        <v>5</v>
      </c>
      <c r="T53" s="15">
        <v>3.33</v>
      </c>
      <c r="U53" s="15">
        <v>0</v>
      </c>
      <c r="V53" s="15">
        <v>9.52</v>
      </c>
      <c r="W53" s="15">
        <v>0</v>
      </c>
      <c r="X53" s="15">
        <v>27</v>
      </c>
      <c r="Y53" s="15">
        <f t="shared" si="2"/>
        <v>27</v>
      </c>
      <c r="Z53" s="15">
        <v>1.33</v>
      </c>
      <c r="AA53" s="15">
        <v>0</v>
      </c>
      <c r="AB53" s="15">
        <v>1</v>
      </c>
      <c r="AC53" s="15">
        <v>141.11000000000001</v>
      </c>
      <c r="AD53" s="15">
        <f t="shared" si="3"/>
        <v>141.11000000000001</v>
      </c>
    </row>
    <row r="54" spans="1:30" ht="24" x14ac:dyDescent="0.2">
      <c r="A54" s="62">
        <v>54</v>
      </c>
      <c r="B54" s="62">
        <v>53</v>
      </c>
      <c r="C54" s="38" t="s">
        <v>136</v>
      </c>
      <c r="D54" s="38" t="s">
        <v>137</v>
      </c>
      <c r="E54" s="15">
        <v>30</v>
      </c>
      <c r="F54" s="15">
        <v>15</v>
      </c>
      <c r="G54" s="15">
        <v>0</v>
      </c>
      <c r="H54" s="15">
        <v>0</v>
      </c>
      <c r="I54" s="15">
        <v>0</v>
      </c>
      <c r="J54" s="15">
        <v>1.03</v>
      </c>
      <c r="K54" s="15">
        <v>0</v>
      </c>
      <c r="L54" s="15">
        <v>0</v>
      </c>
      <c r="M54" s="15">
        <v>0</v>
      </c>
      <c r="N54" s="15">
        <v>0</v>
      </c>
      <c r="O54" s="15">
        <v>30</v>
      </c>
      <c r="P54" s="15">
        <v>2</v>
      </c>
      <c r="Q54" s="15">
        <v>2</v>
      </c>
      <c r="R54" s="15">
        <v>2</v>
      </c>
      <c r="S54" s="15">
        <v>1</v>
      </c>
      <c r="T54" s="15">
        <v>2</v>
      </c>
      <c r="U54" s="15">
        <v>0</v>
      </c>
      <c r="V54" s="15">
        <v>26.27</v>
      </c>
      <c r="W54" s="15">
        <v>1.33</v>
      </c>
      <c r="X54" s="15">
        <v>13.67</v>
      </c>
      <c r="Y54" s="15">
        <f t="shared" si="2"/>
        <v>17.672000000000001</v>
      </c>
      <c r="Z54" s="15">
        <v>2.67</v>
      </c>
      <c r="AA54" s="15">
        <v>0</v>
      </c>
      <c r="AB54" s="15">
        <v>6.67</v>
      </c>
      <c r="AC54" s="15">
        <v>135.63999999999999</v>
      </c>
      <c r="AD54" s="15">
        <f t="shared" si="3"/>
        <v>139.64199999999997</v>
      </c>
    </row>
    <row r="55" spans="1:30" ht="36" x14ac:dyDescent="0.2">
      <c r="A55" s="62">
        <v>56</v>
      </c>
      <c r="B55" s="62">
        <v>54</v>
      </c>
      <c r="C55" s="38" t="s">
        <v>16</v>
      </c>
      <c r="D55" s="38" t="s">
        <v>102</v>
      </c>
      <c r="E55" s="15">
        <v>24</v>
      </c>
      <c r="F55" s="15">
        <v>15</v>
      </c>
      <c r="G55" s="15">
        <v>0</v>
      </c>
      <c r="H55" s="15">
        <v>10</v>
      </c>
      <c r="I55" s="15">
        <v>0</v>
      </c>
      <c r="J55" s="15">
        <v>2.14</v>
      </c>
      <c r="K55" s="15">
        <v>0</v>
      </c>
      <c r="L55" s="15">
        <v>0</v>
      </c>
      <c r="M55" s="15">
        <v>0</v>
      </c>
      <c r="N55" s="15">
        <v>10</v>
      </c>
      <c r="O55" s="15">
        <v>30</v>
      </c>
      <c r="P55" s="15">
        <v>2</v>
      </c>
      <c r="Q55" s="15">
        <v>1</v>
      </c>
      <c r="R55" s="15">
        <v>1</v>
      </c>
      <c r="S55" s="15">
        <v>1.33</v>
      </c>
      <c r="T55" s="15">
        <v>2</v>
      </c>
      <c r="U55" s="15">
        <v>0</v>
      </c>
      <c r="V55" s="15">
        <v>12</v>
      </c>
      <c r="W55" s="15">
        <v>3.33</v>
      </c>
      <c r="X55" s="15">
        <v>14.33</v>
      </c>
      <c r="Y55" s="15">
        <f t="shared" si="2"/>
        <v>18.728000000000002</v>
      </c>
      <c r="Z55" s="15">
        <v>2.33</v>
      </c>
      <c r="AA55" s="15">
        <v>0</v>
      </c>
      <c r="AB55" s="15">
        <v>4.33</v>
      </c>
      <c r="AC55" s="15">
        <v>134.81</v>
      </c>
      <c r="AD55" s="15">
        <f t="shared" si="3"/>
        <v>139.18800000000002</v>
      </c>
    </row>
    <row r="56" spans="1:30" ht="24" x14ac:dyDescent="0.2">
      <c r="A56" s="62">
        <v>55</v>
      </c>
      <c r="B56" s="62">
        <v>55</v>
      </c>
      <c r="C56" s="38" t="s">
        <v>22</v>
      </c>
      <c r="D56" s="38" t="s">
        <v>99</v>
      </c>
      <c r="E56" s="15">
        <v>21</v>
      </c>
      <c r="F56" s="15">
        <v>15</v>
      </c>
      <c r="G56" s="15">
        <v>0</v>
      </c>
      <c r="H56" s="15">
        <v>10</v>
      </c>
      <c r="I56" s="15">
        <v>0</v>
      </c>
      <c r="J56" s="15">
        <v>2.68</v>
      </c>
      <c r="K56" s="15">
        <v>0</v>
      </c>
      <c r="L56" s="15">
        <v>0</v>
      </c>
      <c r="M56" s="15">
        <v>0</v>
      </c>
      <c r="N56" s="15">
        <v>10</v>
      </c>
      <c r="O56" s="15">
        <v>25</v>
      </c>
      <c r="P56" s="15">
        <v>2.67</v>
      </c>
      <c r="Q56" s="15">
        <v>2</v>
      </c>
      <c r="R56" s="15">
        <v>3</v>
      </c>
      <c r="S56" s="15">
        <v>2.67</v>
      </c>
      <c r="T56" s="15">
        <v>2.33</v>
      </c>
      <c r="U56" s="15">
        <v>0</v>
      </c>
      <c r="V56" s="15">
        <v>4.2300000000000004</v>
      </c>
      <c r="W56" s="15">
        <v>5</v>
      </c>
      <c r="X56" s="15">
        <v>14</v>
      </c>
      <c r="Y56" s="15">
        <f t="shared" si="2"/>
        <v>18.2</v>
      </c>
      <c r="Z56" s="15">
        <v>4</v>
      </c>
      <c r="AA56" s="15">
        <v>0</v>
      </c>
      <c r="AB56" s="15">
        <v>11.33</v>
      </c>
      <c r="AC56" s="15">
        <v>134.91</v>
      </c>
      <c r="AD56" s="15">
        <f t="shared" si="3"/>
        <v>139.11000000000001</v>
      </c>
    </row>
    <row r="57" spans="1:30" ht="24" x14ac:dyDescent="0.2">
      <c r="A57" s="62">
        <v>53</v>
      </c>
      <c r="B57" s="62">
        <v>56</v>
      </c>
      <c r="C57" s="38" t="s">
        <v>18</v>
      </c>
      <c r="D57" s="38" t="s">
        <v>135</v>
      </c>
      <c r="E57" s="15">
        <v>18</v>
      </c>
      <c r="F57" s="15">
        <v>15</v>
      </c>
      <c r="G57" s="15">
        <v>0</v>
      </c>
      <c r="H57" s="15">
        <v>0</v>
      </c>
      <c r="I57" s="15">
        <v>0</v>
      </c>
      <c r="J57" s="15">
        <v>2.76</v>
      </c>
      <c r="K57" s="15">
        <v>0</v>
      </c>
      <c r="L57" s="15">
        <v>0</v>
      </c>
      <c r="M57" s="15">
        <v>0</v>
      </c>
      <c r="N57" s="15">
        <v>0</v>
      </c>
      <c r="O57" s="15">
        <v>25</v>
      </c>
      <c r="P57" s="15">
        <v>1</v>
      </c>
      <c r="Q57" s="15">
        <v>4</v>
      </c>
      <c r="R57" s="15">
        <v>4.67</v>
      </c>
      <c r="S57" s="15">
        <v>4.33</v>
      </c>
      <c r="T57" s="15">
        <v>3</v>
      </c>
      <c r="U57" s="15">
        <v>0</v>
      </c>
      <c r="V57" s="15">
        <v>30.05</v>
      </c>
      <c r="W57" s="15">
        <v>0</v>
      </c>
      <c r="X57" s="15">
        <v>12</v>
      </c>
      <c r="Y57" s="15">
        <f t="shared" si="2"/>
        <v>15</v>
      </c>
      <c r="Z57" s="15">
        <v>9.33</v>
      </c>
      <c r="AA57" s="15">
        <v>0</v>
      </c>
      <c r="AB57" s="15">
        <v>6.67</v>
      </c>
      <c r="AC57" s="15">
        <v>135.81</v>
      </c>
      <c r="AD57" s="15">
        <f t="shared" si="3"/>
        <v>138.80999999999997</v>
      </c>
    </row>
    <row r="58" spans="1:30" ht="24" x14ac:dyDescent="0.2">
      <c r="A58" s="62">
        <v>59</v>
      </c>
      <c r="B58" s="62">
        <v>57</v>
      </c>
      <c r="C58" s="38" t="s">
        <v>22</v>
      </c>
      <c r="D58" s="38" t="s">
        <v>138</v>
      </c>
      <c r="E58" s="15">
        <v>27</v>
      </c>
      <c r="F58" s="15">
        <v>15</v>
      </c>
      <c r="G58" s="15">
        <v>0</v>
      </c>
      <c r="H58" s="15">
        <v>10</v>
      </c>
      <c r="I58" s="15">
        <v>0</v>
      </c>
      <c r="J58" s="15">
        <v>2.68</v>
      </c>
      <c r="K58" s="15">
        <v>0</v>
      </c>
      <c r="L58" s="15">
        <v>0</v>
      </c>
      <c r="M58" s="15">
        <v>0</v>
      </c>
      <c r="N58" s="15">
        <v>5</v>
      </c>
      <c r="O58" s="15">
        <v>25</v>
      </c>
      <c r="P58" s="15">
        <v>2.67</v>
      </c>
      <c r="Q58" s="15">
        <v>2</v>
      </c>
      <c r="R58" s="15">
        <v>3</v>
      </c>
      <c r="S58" s="15">
        <v>2.67</v>
      </c>
      <c r="T58" s="15">
        <v>2.33</v>
      </c>
      <c r="U58" s="15">
        <v>0</v>
      </c>
      <c r="V58" s="15">
        <v>5.33</v>
      </c>
      <c r="W58" s="15">
        <v>1.67</v>
      </c>
      <c r="X58" s="15">
        <v>15.33</v>
      </c>
      <c r="Y58" s="15">
        <f t="shared" si="2"/>
        <v>20.327999999999999</v>
      </c>
      <c r="Z58" s="15">
        <v>7.33</v>
      </c>
      <c r="AA58" s="15">
        <v>0</v>
      </c>
      <c r="AB58" s="15">
        <v>6.67</v>
      </c>
      <c r="AC58" s="15">
        <v>133.68</v>
      </c>
      <c r="AD58" s="15">
        <f t="shared" si="3"/>
        <v>138.678</v>
      </c>
    </row>
    <row r="59" spans="1:30" ht="24" x14ac:dyDescent="0.2">
      <c r="A59" s="62">
        <v>61</v>
      </c>
      <c r="B59" s="62">
        <v>58</v>
      </c>
      <c r="C59" s="38" t="s">
        <v>51</v>
      </c>
      <c r="D59" s="38" t="s">
        <v>59</v>
      </c>
      <c r="E59" s="15">
        <v>30</v>
      </c>
      <c r="F59" s="15">
        <v>2</v>
      </c>
      <c r="G59" s="15">
        <v>0</v>
      </c>
      <c r="H59" s="15">
        <v>10</v>
      </c>
      <c r="I59" s="15">
        <v>0</v>
      </c>
      <c r="J59" s="15">
        <v>2.12</v>
      </c>
      <c r="K59" s="15">
        <v>0</v>
      </c>
      <c r="L59" s="15">
        <v>0</v>
      </c>
      <c r="M59" s="15">
        <v>0</v>
      </c>
      <c r="N59" s="15">
        <v>3</v>
      </c>
      <c r="O59" s="15">
        <v>30</v>
      </c>
      <c r="P59" s="15">
        <v>2</v>
      </c>
      <c r="Q59" s="15">
        <v>2</v>
      </c>
      <c r="R59" s="15">
        <v>3</v>
      </c>
      <c r="S59" s="15">
        <v>2</v>
      </c>
      <c r="T59" s="15">
        <v>3</v>
      </c>
      <c r="U59" s="15">
        <v>15</v>
      </c>
      <c r="V59" s="15">
        <v>5</v>
      </c>
      <c r="W59" s="15">
        <v>0</v>
      </c>
      <c r="X59" s="15">
        <v>15</v>
      </c>
      <c r="Y59" s="15">
        <f t="shared" si="2"/>
        <v>19.8</v>
      </c>
      <c r="Z59" s="15">
        <v>0</v>
      </c>
      <c r="AA59" s="15">
        <v>0</v>
      </c>
      <c r="AB59" s="15">
        <v>9.33</v>
      </c>
      <c r="AC59" s="15">
        <v>133.44999999999999</v>
      </c>
      <c r="AD59" s="15">
        <f t="shared" si="3"/>
        <v>138.25000000000003</v>
      </c>
    </row>
    <row r="60" spans="1:30" ht="24" x14ac:dyDescent="0.2">
      <c r="A60" s="62">
        <v>57</v>
      </c>
      <c r="B60" s="62">
        <v>59</v>
      </c>
      <c r="C60" s="38" t="s">
        <v>104</v>
      </c>
      <c r="D60" s="38" t="s">
        <v>105</v>
      </c>
      <c r="E60" s="15">
        <v>27</v>
      </c>
      <c r="F60" s="15">
        <v>11.8</v>
      </c>
      <c r="G60" s="15">
        <v>0</v>
      </c>
      <c r="H60" s="15">
        <v>0</v>
      </c>
      <c r="I60" s="15">
        <v>0</v>
      </c>
      <c r="J60" s="15">
        <v>2.78</v>
      </c>
      <c r="K60" s="15">
        <v>0</v>
      </c>
      <c r="L60" s="15">
        <v>0</v>
      </c>
      <c r="M60" s="15">
        <v>0</v>
      </c>
      <c r="N60" s="15">
        <v>5</v>
      </c>
      <c r="O60" s="15">
        <v>30</v>
      </c>
      <c r="P60" s="15">
        <v>1.67</v>
      </c>
      <c r="Q60" s="15">
        <v>1</v>
      </c>
      <c r="R60" s="15">
        <v>1.67</v>
      </c>
      <c r="S60" s="15">
        <v>1.33</v>
      </c>
      <c r="T60" s="15">
        <v>1</v>
      </c>
      <c r="U60" s="15">
        <v>0</v>
      </c>
      <c r="V60" s="15">
        <v>25.79</v>
      </c>
      <c r="W60" s="15">
        <v>1.67</v>
      </c>
      <c r="X60" s="15">
        <v>12</v>
      </c>
      <c r="Y60" s="15">
        <f t="shared" si="2"/>
        <v>15</v>
      </c>
      <c r="Z60" s="15">
        <v>7</v>
      </c>
      <c r="AA60" s="15">
        <v>0</v>
      </c>
      <c r="AB60" s="15">
        <v>5</v>
      </c>
      <c r="AC60" s="15">
        <v>134.71</v>
      </c>
      <c r="AD60" s="15">
        <f t="shared" si="3"/>
        <v>137.70999999999998</v>
      </c>
    </row>
    <row r="61" spans="1:30" x14ac:dyDescent="0.2">
      <c r="A61" s="62">
        <v>62</v>
      </c>
      <c r="B61" s="62">
        <v>60</v>
      </c>
      <c r="C61" s="38" t="s">
        <v>26</v>
      </c>
      <c r="D61" s="38" t="s">
        <v>140</v>
      </c>
      <c r="E61" s="15">
        <v>27</v>
      </c>
      <c r="F61" s="15">
        <v>15</v>
      </c>
      <c r="G61" s="15">
        <v>0</v>
      </c>
      <c r="H61" s="15">
        <v>10</v>
      </c>
      <c r="I61" s="15">
        <v>2</v>
      </c>
      <c r="J61" s="15">
        <v>2.2000000000000002</v>
      </c>
      <c r="K61" s="15">
        <v>0</v>
      </c>
      <c r="L61" s="15">
        <v>0</v>
      </c>
      <c r="M61" s="15">
        <v>0</v>
      </c>
      <c r="N61" s="15">
        <v>0</v>
      </c>
      <c r="O61" s="15">
        <v>25</v>
      </c>
      <c r="P61" s="15">
        <v>2</v>
      </c>
      <c r="Q61" s="15">
        <v>1</v>
      </c>
      <c r="R61" s="15">
        <v>3</v>
      </c>
      <c r="S61" s="15">
        <v>2</v>
      </c>
      <c r="T61" s="15">
        <v>3</v>
      </c>
      <c r="U61" s="15">
        <v>0</v>
      </c>
      <c r="V61" s="15">
        <v>11.77</v>
      </c>
      <c r="W61" s="15">
        <v>4</v>
      </c>
      <c r="X61" s="15">
        <v>13</v>
      </c>
      <c r="Y61" s="15">
        <f t="shared" si="2"/>
        <v>16.600000000000001</v>
      </c>
      <c r="Z61" s="15">
        <v>2</v>
      </c>
      <c r="AA61" s="15">
        <v>0</v>
      </c>
      <c r="AB61" s="15">
        <v>10</v>
      </c>
      <c r="AC61" s="15">
        <v>132.97</v>
      </c>
      <c r="AD61" s="15">
        <f t="shared" si="3"/>
        <v>136.57</v>
      </c>
    </row>
    <row r="62" spans="1:30" ht="24" x14ac:dyDescent="0.2">
      <c r="A62" s="62">
        <v>65</v>
      </c>
      <c r="B62" s="62">
        <v>61</v>
      </c>
      <c r="C62" s="38" t="s">
        <v>51</v>
      </c>
      <c r="D62" s="38" t="s">
        <v>109</v>
      </c>
      <c r="E62" s="15">
        <v>27</v>
      </c>
      <c r="F62" s="15">
        <v>1.8</v>
      </c>
      <c r="G62" s="15">
        <v>0</v>
      </c>
      <c r="H62" s="15">
        <v>25</v>
      </c>
      <c r="I62" s="15">
        <v>0</v>
      </c>
      <c r="J62" s="15">
        <v>2.12</v>
      </c>
      <c r="K62" s="15">
        <v>0</v>
      </c>
      <c r="L62" s="15">
        <v>0</v>
      </c>
      <c r="M62" s="15">
        <v>0</v>
      </c>
      <c r="N62" s="15">
        <v>0</v>
      </c>
      <c r="O62" s="15">
        <v>30</v>
      </c>
      <c r="P62" s="15">
        <v>2</v>
      </c>
      <c r="Q62" s="15">
        <v>2</v>
      </c>
      <c r="R62" s="15">
        <v>3</v>
      </c>
      <c r="S62" s="15">
        <v>2</v>
      </c>
      <c r="T62" s="15">
        <v>3</v>
      </c>
      <c r="U62" s="15">
        <v>3.33</v>
      </c>
      <c r="V62" s="15">
        <v>2</v>
      </c>
      <c r="W62" s="15">
        <v>0.67</v>
      </c>
      <c r="X62" s="15">
        <v>20</v>
      </c>
      <c r="Y62" s="15">
        <f t="shared" si="2"/>
        <v>27</v>
      </c>
      <c r="Z62" s="15">
        <v>0.33</v>
      </c>
      <c r="AA62" s="15">
        <v>0</v>
      </c>
      <c r="AB62" s="15">
        <v>5</v>
      </c>
      <c r="AC62" s="15">
        <v>129.25</v>
      </c>
      <c r="AD62" s="15">
        <f t="shared" si="3"/>
        <v>136.25</v>
      </c>
    </row>
    <row r="63" spans="1:30" ht="24" x14ac:dyDescent="0.2">
      <c r="A63" s="62">
        <v>58</v>
      </c>
      <c r="B63" s="62">
        <v>62</v>
      </c>
      <c r="C63" s="38" t="s">
        <v>89</v>
      </c>
      <c r="D63" s="38" t="s">
        <v>103</v>
      </c>
      <c r="E63" s="15">
        <v>27</v>
      </c>
      <c r="F63" s="15">
        <v>15</v>
      </c>
      <c r="G63" s="15">
        <v>0</v>
      </c>
      <c r="H63" s="15">
        <v>25</v>
      </c>
      <c r="I63" s="15">
        <v>0</v>
      </c>
      <c r="J63" s="15">
        <v>1.26</v>
      </c>
      <c r="K63" s="15">
        <v>0</v>
      </c>
      <c r="L63" s="15">
        <v>0</v>
      </c>
      <c r="M63" s="15">
        <v>0</v>
      </c>
      <c r="N63" s="15">
        <v>0</v>
      </c>
      <c r="O63" s="15">
        <v>25</v>
      </c>
      <c r="P63" s="15">
        <v>2</v>
      </c>
      <c r="Q63" s="15">
        <v>0.67</v>
      </c>
      <c r="R63" s="15">
        <v>3</v>
      </c>
      <c r="S63" s="15">
        <v>2</v>
      </c>
      <c r="T63" s="15">
        <v>2.67</v>
      </c>
      <c r="U63" s="15">
        <v>0</v>
      </c>
      <c r="V63" s="15">
        <v>4</v>
      </c>
      <c r="W63" s="15">
        <v>0</v>
      </c>
      <c r="X63" s="15">
        <v>27</v>
      </c>
      <c r="Y63" s="15">
        <f t="shared" si="2"/>
        <v>27</v>
      </c>
      <c r="Z63" s="15">
        <v>0</v>
      </c>
      <c r="AA63" s="15">
        <v>0</v>
      </c>
      <c r="AB63" s="15">
        <v>0</v>
      </c>
      <c r="AC63" s="15">
        <v>134.6</v>
      </c>
      <c r="AD63" s="15">
        <f t="shared" si="3"/>
        <v>134.60000000000002</v>
      </c>
    </row>
    <row r="64" spans="1:30" ht="24" x14ac:dyDescent="0.2">
      <c r="A64" s="62">
        <v>64</v>
      </c>
      <c r="B64" s="62">
        <v>63</v>
      </c>
      <c r="C64" s="38" t="s">
        <v>33</v>
      </c>
      <c r="D64" s="38" t="s">
        <v>141</v>
      </c>
      <c r="E64" s="15">
        <v>30</v>
      </c>
      <c r="F64" s="15">
        <v>10.65</v>
      </c>
      <c r="G64" s="15">
        <v>0</v>
      </c>
      <c r="H64" s="15">
        <v>10</v>
      </c>
      <c r="I64" s="15">
        <v>0</v>
      </c>
      <c r="J64" s="15">
        <v>1.77</v>
      </c>
      <c r="K64" s="15">
        <v>0</v>
      </c>
      <c r="L64" s="15">
        <v>0</v>
      </c>
      <c r="M64" s="15">
        <v>0</v>
      </c>
      <c r="N64" s="15">
        <v>3</v>
      </c>
      <c r="O64" s="15">
        <v>25</v>
      </c>
      <c r="P64" s="15">
        <v>2.33</v>
      </c>
      <c r="Q64" s="15">
        <v>2</v>
      </c>
      <c r="R64" s="15">
        <v>2.67</v>
      </c>
      <c r="S64" s="15">
        <v>1.67</v>
      </c>
      <c r="T64" s="15">
        <v>2</v>
      </c>
      <c r="U64" s="15">
        <v>0</v>
      </c>
      <c r="V64" s="15">
        <v>14</v>
      </c>
      <c r="W64" s="15">
        <v>2</v>
      </c>
      <c r="X64" s="15">
        <v>14</v>
      </c>
      <c r="Y64" s="15">
        <f t="shared" si="2"/>
        <v>18.2</v>
      </c>
      <c r="Z64" s="15">
        <v>4</v>
      </c>
      <c r="AA64" s="15">
        <v>0</v>
      </c>
      <c r="AB64" s="15">
        <v>5</v>
      </c>
      <c r="AC64" s="15">
        <v>130.09</v>
      </c>
      <c r="AD64" s="15">
        <f t="shared" si="3"/>
        <v>134.29000000000002</v>
      </c>
    </row>
    <row r="65" spans="1:30" ht="24" x14ac:dyDescent="0.2">
      <c r="A65" s="62">
        <v>60</v>
      </c>
      <c r="B65" s="62">
        <v>64</v>
      </c>
      <c r="C65" s="38" t="s">
        <v>104</v>
      </c>
      <c r="D65" s="38" t="s">
        <v>139</v>
      </c>
      <c r="E65" s="15">
        <v>30</v>
      </c>
      <c r="F65" s="15">
        <v>14.2</v>
      </c>
      <c r="G65" s="15">
        <v>0</v>
      </c>
      <c r="H65" s="15">
        <v>0</v>
      </c>
      <c r="I65" s="15">
        <v>0</v>
      </c>
      <c r="J65" s="15">
        <v>2.65</v>
      </c>
      <c r="K65" s="15">
        <v>0</v>
      </c>
      <c r="L65" s="15">
        <v>0</v>
      </c>
      <c r="M65" s="15">
        <v>0</v>
      </c>
      <c r="N65" s="15">
        <v>0</v>
      </c>
      <c r="O65" s="15">
        <v>30</v>
      </c>
      <c r="P65" s="15">
        <v>1.33</v>
      </c>
      <c r="Q65" s="15">
        <v>1.67</v>
      </c>
      <c r="R65" s="15">
        <v>2</v>
      </c>
      <c r="S65" s="15">
        <v>0.67</v>
      </c>
      <c r="T65" s="15">
        <v>1.33</v>
      </c>
      <c r="U65" s="15">
        <v>5</v>
      </c>
      <c r="V65" s="15">
        <v>4</v>
      </c>
      <c r="W65" s="15">
        <v>1</v>
      </c>
      <c r="X65" s="15">
        <v>30</v>
      </c>
      <c r="Y65" s="15">
        <f t="shared" si="2"/>
        <v>30</v>
      </c>
      <c r="Z65" s="15">
        <v>3</v>
      </c>
      <c r="AA65" s="15">
        <v>0</v>
      </c>
      <c r="AB65" s="15">
        <v>6.67</v>
      </c>
      <c r="AC65" s="15">
        <v>133.52000000000001</v>
      </c>
      <c r="AD65" s="15">
        <f t="shared" si="3"/>
        <v>133.51999999999998</v>
      </c>
    </row>
    <row r="66" spans="1:30" ht="24" x14ac:dyDescent="0.2">
      <c r="A66" s="62">
        <v>66</v>
      </c>
      <c r="B66" s="62">
        <v>65</v>
      </c>
      <c r="C66" s="38" t="s">
        <v>82</v>
      </c>
      <c r="D66" s="38" t="s">
        <v>142</v>
      </c>
      <c r="E66" s="15">
        <v>24</v>
      </c>
      <c r="F66" s="15">
        <v>15</v>
      </c>
      <c r="G66" s="15">
        <v>0</v>
      </c>
      <c r="H66" s="15">
        <v>0</v>
      </c>
      <c r="I66" s="15">
        <v>0</v>
      </c>
      <c r="J66" s="15">
        <v>1.35</v>
      </c>
      <c r="K66" s="15">
        <v>0</v>
      </c>
      <c r="L66" s="15">
        <v>0</v>
      </c>
      <c r="M66" s="15">
        <v>0</v>
      </c>
      <c r="N66" s="15">
        <v>0</v>
      </c>
      <c r="O66" s="15">
        <v>30</v>
      </c>
      <c r="P66" s="15">
        <v>2.33</v>
      </c>
      <c r="Q66" s="15">
        <v>1.33</v>
      </c>
      <c r="R66" s="15">
        <v>2</v>
      </c>
      <c r="S66" s="15">
        <v>2</v>
      </c>
      <c r="T66" s="15">
        <v>2</v>
      </c>
      <c r="U66" s="15">
        <v>0</v>
      </c>
      <c r="V66" s="15">
        <v>24.1</v>
      </c>
      <c r="W66" s="15">
        <v>2</v>
      </c>
      <c r="X66" s="15">
        <v>14</v>
      </c>
      <c r="Y66" s="15">
        <f t="shared" ref="Y66:Y97" si="4">MIN(30,IF(X66&gt;=27, X66,IF(X66&gt;=23, 27 + (X66-23)*(30-27)/(26-23),IF(X66&gt;=18, 24 + (X66-18)*(30-24)/(22-18),IF(X66&gt;=12, 15 + (X66-12)*(23-15)/(17-12),IF(X66&gt;=6, 6 + (X66-6)*(14-6)/(11-6),IF(X66&gt;=0, X66,"")))))))</f>
        <v>18.2</v>
      </c>
      <c r="Z66" s="15">
        <v>4</v>
      </c>
      <c r="AA66" s="15">
        <v>0</v>
      </c>
      <c r="AB66" s="15">
        <v>5</v>
      </c>
      <c r="AC66" s="15">
        <v>129.12</v>
      </c>
      <c r="AD66" s="15">
        <f t="shared" ref="AD66:AD97" si="5">SUM(E66:W66,Y66:AB66)</f>
        <v>133.31</v>
      </c>
    </row>
    <row r="67" spans="1:30" ht="24" x14ac:dyDescent="0.2">
      <c r="A67" s="62">
        <v>67</v>
      </c>
      <c r="B67" s="62">
        <v>66</v>
      </c>
      <c r="C67" s="38" t="s">
        <v>26</v>
      </c>
      <c r="D67" s="38" t="s">
        <v>143</v>
      </c>
      <c r="E67" s="15">
        <v>21</v>
      </c>
      <c r="F67" s="15">
        <v>12.6</v>
      </c>
      <c r="G67" s="15">
        <v>0</v>
      </c>
      <c r="H67" s="15">
        <v>0</v>
      </c>
      <c r="I67" s="15">
        <v>2</v>
      </c>
      <c r="J67" s="15">
        <v>2.2000000000000002</v>
      </c>
      <c r="K67" s="15">
        <v>0</v>
      </c>
      <c r="L67" s="15">
        <v>0</v>
      </c>
      <c r="M67" s="15">
        <v>0</v>
      </c>
      <c r="N67" s="15">
        <v>5</v>
      </c>
      <c r="O67" s="15">
        <v>25</v>
      </c>
      <c r="P67" s="15">
        <v>2</v>
      </c>
      <c r="Q67" s="15">
        <v>1</v>
      </c>
      <c r="R67" s="15">
        <v>3</v>
      </c>
      <c r="S67" s="15">
        <v>2</v>
      </c>
      <c r="T67" s="15">
        <v>3</v>
      </c>
      <c r="U67" s="15">
        <v>0</v>
      </c>
      <c r="V67" s="15">
        <v>25</v>
      </c>
      <c r="W67" s="15">
        <v>3.67</v>
      </c>
      <c r="X67" s="15">
        <v>14.33</v>
      </c>
      <c r="Y67" s="15">
        <f t="shared" si="4"/>
        <v>18.728000000000002</v>
      </c>
      <c r="Z67" s="15">
        <v>2</v>
      </c>
      <c r="AA67" s="15">
        <v>0</v>
      </c>
      <c r="AB67" s="15">
        <v>5</v>
      </c>
      <c r="AC67" s="15">
        <v>128.80000000000001</v>
      </c>
      <c r="AD67" s="15">
        <f t="shared" si="5"/>
        <v>133.19800000000001</v>
      </c>
    </row>
    <row r="68" spans="1:30" ht="24" x14ac:dyDescent="0.2">
      <c r="A68" s="62">
        <v>63</v>
      </c>
      <c r="B68" s="62">
        <v>67</v>
      </c>
      <c r="C68" s="38" t="s">
        <v>23</v>
      </c>
      <c r="D68" s="38" t="s">
        <v>55</v>
      </c>
      <c r="E68" s="15">
        <v>21</v>
      </c>
      <c r="F68" s="15">
        <v>15</v>
      </c>
      <c r="G68" s="15">
        <v>0</v>
      </c>
      <c r="H68" s="15">
        <v>10</v>
      </c>
      <c r="I68" s="15">
        <v>0</v>
      </c>
      <c r="J68" s="15">
        <v>1.9</v>
      </c>
      <c r="K68" s="15">
        <v>0</v>
      </c>
      <c r="L68" s="15">
        <v>0</v>
      </c>
      <c r="M68" s="15">
        <v>0</v>
      </c>
      <c r="N68" s="15">
        <v>10</v>
      </c>
      <c r="O68" s="15">
        <v>25</v>
      </c>
      <c r="P68" s="15">
        <v>3.67</v>
      </c>
      <c r="Q68" s="15">
        <v>1</v>
      </c>
      <c r="R68" s="15">
        <v>4</v>
      </c>
      <c r="S68" s="15">
        <v>4</v>
      </c>
      <c r="T68" s="15">
        <v>5</v>
      </c>
      <c r="U68" s="15">
        <v>0</v>
      </c>
      <c r="V68" s="15">
        <v>19</v>
      </c>
      <c r="W68" s="15">
        <v>0</v>
      </c>
      <c r="X68" s="15">
        <v>8</v>
      </c>
      <c r="Y68" s="15">
        <f t="shared" si="4"/>
        <v>9.1999999999999993</v>
      </c>
      <c r="Z68" s="15">
        <v>0</v>
      </c>
      <c r="AA68" s="15">
        <v>0</v>
      </c>
      <c r="AB68" s="15">
        <v>4</v>
      </c>
      <c r="AC68" s="15">
        <v>131.56</v>
      </c>
      <c r="AD68" s="15">
        <f t="shared" si="5"/>
        <v>132.77000000000001</v>
      </c>
    </row>
    <row r="69" spans="1:30" ht="24" x14ac:dyDescent="0.2">
      <c r="A69" s="62">
        <v>69</v>
      </c>
      <c r="B69" s="62">
        <v>68</v>
      </c>
      <c r="C69" s="38" t="s">
        <v>16</v>
      </c>
      <c r="D69" s="38" t="s">
        <v>106</v>
      </c>
      <c r="E69" s="15">
        <v>30</v>
      </c>
      <c r="F69" s="15">
        <v>15</v>
      </c>
      <c r="G69" s="15">
        <v>0</v>
      </c>
      <c r="H69" s="15">
        <v>20</v>
      </c>
      <c r="I69" s="15">
        <v>0</v>
      </c>
      <c r="J69" s="15">
        <v>2.14</v>
      </c>
      <c r="K69" s="15">
        <v>0</v>
      </c>
      <c r="L69" s="15">
        <v>0</v>
      </c>
      <c r="M69" s="15">
        <v>0</v>
      </c>
      <c r="N69" s="15">
        <v>0</v>
      </c>
      <c r="O69" s="15">
        <v>30</v>
      </c>
      <c r="P69" s="15">
        <v>2</v>
      </c>
      <c r="Q69" s="15">
        <v>1</v>
      </c>
      <c r="R69" s="15">
        <v>1</v>
      </c>
      <c r="S69" s="15">
        <v>1.33</v>
      </c>
      <c r="T69" s="15">
        <v>2</v>
      </c>
      <c r="U69" s="15">
        <v>0</v>
      </c>
      <c r="V69" s="15">
        <v>0</v>
      </c>
      <c r="W69" s="15">
        <v>0.33</v>
      </c>
      <c r="X69" s="15">
        <v>14</v>
      </c>
      <c r="Y69" s="15">
        <f t="shared" si="4"/>
        <v>18.2</v>
      </c>
      <c r="Z69" s="15">
        <v>3.33</v>
      </c>
      <c r="AA69" s="15">
        <v>0</v>
      </c>
      <c r="AB69" s="15">
        <v>3.67</v>
      </c>
      <c r="AC69" s="15">
        <v>125.81</v>
      </c>
      <c r="AD69" s="15">
        <f t="shared" si="5"/>
        <v>130</v>
      </c>
    </row>
    <row r="70" spans="1:30" ht="24" x14ac:dyDescent="0.2">
      <c r="A70" s="62">
        <v>68</v>
      </c>
      <c r="B70" s="62">
        <v>69</v>
      </c>
      <c r="C70" s="38" t="s">
        <v>12</v>
      </c>
      <c r="D70" s="38" t="s">
        <v>50</v>
      </c>
      <c r="E70" s="15">
        <v>0</v>
      </c>
      <c r="F70" s="15">
        <v>13.4</v>
      </c>
      <c r="G70" s="15">
        <v>0</v>
      </c>
      <c r="H70" s="15">
        <v>20</v>
      </c>
      <c r="I70" s="15">
        <v>0</v>
      </c>
      <c r="J70" s="15">
        <v>4.6100000000000003</v>
      </c>
      <c r="K70" s="15">
        <v>0</v>
      </c>
      <c r="L70" s="15">
        <v>0</v>
      </c>
      <c r="M70" s="15">
        <v>0</v>
      </c>
      <c r="N70" s="15">
        <v>0</v>
      </c>
      <c r="O70" s="15">
        <v>30</v>
      </c>
      <c r="P70" s="15">
        <v>4</v>
      </c>
      <c r="Q70" s="15">
        <v>2</v>
      </c>
      <c r="R70" s="15">
        <v>3</v>
      </c>
      <c r="S70" s="15">
        <v>3</v>
      </c>
      <c r="T70" s="15">
        <v>2.67</v>
      </c>
      <c r="U70" s="15">
        <v>0</v>
      </c>
      <c r="V70" s="15">
        <v>8.9499999999999993</v>
      </c>
      <c r="W70" s="15">
        <v>0</v>
      </c>
      <c r="X70" s="15">
        <v>26.67</v>
      </c>
      <c r="Y70" s="15">
        <f t="shared" si="4"/>
        <v>30</v>
      </c>
      <c r="Z70" s="15">
        <v>4.67</v>
      </c>
      <c r="AA70" s="15">
        <v>0</v>
      </c>
      <c r="AB70" s="15">
        <v>3</v>
      </c>
      <c r="AC70" s="15">
        <v>125.96</v>
      </c>
      <c r="AD70" s="15">
        <f t="shared" si="5"/>
        <v>129.30000000000001</v>
      </c>
    </row>
    <row r="71" spans="1:30" ht="24" x14ac:dyDescent="0.2">
      <c r="A71" s="62">
        <v>70</v>
      </c>
      <c r="B71" s="62">
        <v>70</v>
      </c>
      <c r="C71" s="38" t="s">
        <v>33</v>
      </c>
      <c r="D71" s="38" t="s">
        <v>107</v>
      </c>
      <c r="E71" s="15">
        <v>21</v>
      </c>
      <c r="F71" s="15">
        <v>15</v>
      </c>
      <c r="G71" s="15">
        <v>0</v>
      </c>
      <c r="H71" s="15">
        <v>0</v>
      </c>
      <c r="I71" s="15">
        <v>0</v>
      </c>
      <c r="J71" s="15">
        <v>2.13</v>
      </c>
      <c r="K71" s="15">
        <v>0</v>
      </c>
      <c r="L71" s="15">
        <v>0</v>
      </c>
      <c r="M71" s="15">
        <v>0</v>
      </c>
      <c r="N71" s="15">
        <v>0</v>
      </c>
      <c r="O71" s="15">
        <v>30</v>
      </c>
      <c r="P71" s="15">
        <v>4</v>
      </c>
      <c r="Q71" s="15">
        <v>4</v>
      </c>
      <c r="R71" s="15">
        <v>3</v>
      </c>
      <c r="S71" s="15">
        <v>2</v>
      </c>
      <c r="T71" s="15">
        <v>2</v>
      </c>
      <c r="U71" s="15">
        <v>5</v>
      </c>
      <c r="V71" s="15">
        <v>18</v>
      </c>
      <c r="W71" s="15">
        <v>0</v>
      </c>
      <c r="X71" s="15">
        <v>12</v>
      </c>
      <c r="Y71" s="15">
        <f t="shared" si="4"/>
        <v>15</v>
      </c>
      <c r="Z71" s="15">
        <v>5</v>
      </c>
      <c r="AA71" s="15">
        <v>0</v>
      </c>
      <c r="AB71" s="15">
        <v>2.33</v>
      </c>
      <c r="AC71" s="15">
        <v>125.47</v>
      </c>
      <c r="AD71" s="15">
        <f t="shared" si="5"/>
        <v>128.46</v>
      </c>
    </row>
    <row r="72" spans="1:30" x14ac:dyDescent="0.2">
      <c r="A72" s="62">
        <v>74</v>
      </c>
      <c r="B72" s="62">
        <v>71</v>
      </c>
      <c r="C72" s="38" t="s">
        <v>26</v>
      </c>
      <c r="D72" s="38" t="s">
        <v>145</v>
      </c>
      <c r="E72" s="15">
        <v>18</v>
      </c>
      <c r="F72" s="15">
        <v>15</v>
      </c>
      <c r="G72" s="15">
        <v>0</v>
      </c>
      <c r="H72" s="15">
        <v>0</v>
      </c>
      <c r="I72" s="15">
        <v>2</v>
      </c>
      <c r="J72" s="15">
        <v>2.2000000000000002</v>
      </c>
      <c r="K72" s="15">
        <v>0</v>
      </c>
      <c r="L72" s="15">
        <v>0</v>
      </c>
      <c r="M72" s="15">
        <v>0</v>
      </c>
      <c r="N72" s="15">
        <v>0</v>
      </c>
      <c r="O72" s="15">
        <v>25</v>
      </c>
      <c r="P72" s="15">
        <v>2</v>
      </c>
      <c r="Q72" s="15">
        <v>1</v>
      </c>
      <c r="R72" s="15">
        <v>3</v>
      </c>
      <c r="S72" s="15">
        <v>2</v>
      </c>
      <c r="T72" s="15">
        <v>3</v>
      </c>
      <c r="U72" s="15">
        <v>0</v>
      </c>
      <c r="V72" s="15">
        <v>23.33</v>
      </c>
      <c r="W72" s="15">
        <v>3.67</v>
      </c>
      <c r="X72" s="15">
        <v>14</v>
      </c>
      <c r="Y72" s="15">
        <f t="shared" si="4"/>
        <v>18.2</v>
      </c>
      <c r="Z72" s="15">
        <v>2</v>
      </c>
      <c r="AA72" s="15">
        <v>0</v>
      </c>
      <c r="AB72" s="15">
        <v>4</v>
      </c>
      <c r="AC72" s="15">
        <v>120.2</v>
      </c>
      <c r="AD72" s="15">
        <f t="shared" si="5"/>
        <v>124.4</v>
      </c>
    </row>
    <row r="73" spans="1:30" ht="24" x14ac:dyDescent="0.2">
      <c r="A73" s="62">
        <v>77</v>
      </c>
      <c r="B73" s="62">
        <v>72</v>
      </c>
      <c r="C73" s="38" t="s">
        <v>17</v>
      </c>
      <c r="D73" s="38" t="s">
        <v>148</v>
      </c>
      <c r="E73" s="15">
        <v>6</v>
      </c>
      <c r="F73" s="15">
        <v>15</v>
      </c>
      <c r="G73" s="15">
        <v>0</v>
      </c>
      <c r="H73" s="15">
        <v>10</v>
      </c>
      <c r="I73" s="15">
        <v>0</v>
      </c>
      <c r="J73" s="15">
        <v>2.58</v>
      </c>
      <c r="K73" s="15">
        <v>0</v>
      </c>
      <c r="L73" s="15">
        <v>0</v>
      </c>
      <c r="M73" s="15">
        <v>0</v>
      </c>
      <c r="N73" s="15">
        <v>10</v>
      </c>
      <c r="O73" s="15">
        <v>25</v>
      </c>
      <c r="P73" s="15">
        <v>4.33</v>
      </c>
      <c r="Q73" s="15">
        <v>2</v>
      </c>
      <c r="R73" s="15">
        <v>3.33</v>
      </c>
      <c r="S73" s="15">
        <v>1</v>
      </c>
      <c r="T73" s="15">
        <v>3</v>
      </c>
      <c r="U73" s="15">
        <v>0</v>
      </c>
      <c r="V73" s="15">
        <v>9.76</v>
      </c>
      <c r="W73" s="15">
        <v>3.33</v>
      </c>
      <c r="X73" s="15">
        <v>16.329999999999998</v>
      </c>
      <c r="Y73" s="15">
        <f t="shared" si="4"/>
        <v>21.927999999999997</v>
      </c>
      <c r="Z73" s="15">
        <v>2</v>
      </c>
      <c r="AA73" s="15">
        <v>0</v>
      </c>
      <c r="AB73" s="15">
        <v>5</v>
      </c>
      <c r="AC73" s="15">
        <v>118.68</v>
      </c>
      <c r="AD73" s="15">
        <f t="shared" si="5"/>
        <v>124.258</v>
      </c>
    </row>
    <row r="74" spans="1:30" ht="24" x14ac:dyDescent="0.2">
      <c r="A74" s="62">
        <v>71</v>
      </c>
      <c r="B74" s="62">
        <v>73</v>
      </c>
      <c r="C74" s="38" t="s">
        <v>14</v>
      </c>
      <c r="D74" s="38" t="s">
        <v>144</v>
      </c>
      <c r="E74" s="15">
        <v>30</v>
      </c>
      <c r="F74" s="15">
        <v>6</v>
      </c>
      <c r="G74" s="15">
        <v>0</v>
      </c>
      <c r="H74" s="15">
        <v>10</v>
      </c>
      <c r="I74" s="15">
        <v>0</v>
      </c>
      <c r="J74" s="15">
        <v>2.23</v>
      </c>
      <c r="K74" s="15">
        <v>0</v>
      </c>
      <c r="L74" s="15">
        <v>0</v>
      </c>
      <c r="M74" s="15">
        <v>0</v>
      </c>
      <c r="N74" s="15">
        <v>8</v>
      </c>
      <c r="O74" s="15">
        <v>25</v>
      </c>
      <c r="P74" s="15">
        <v>2.33</v>
      </c>
      <c r="Q74" s="15">
        <v>2</v>
      </c>
      <c r="R74" s="15">
        <v>2.33</v>
      </c>
      <c r="S74" s="15">
        <v>2.33</v>
      </c>
      <c r="T74" s="15">
        <v>3</v>
      </c>
      <c r="U74" s="15">
        <v>0</v>
      </c>
      <c r="V74" s="15">
        <v>8</v>
      </c>
      <c r="W74" s="15">
        <v>0</v>
      </c>
      <c r="X74" s="15">
        <v>11</v>
      </c>
      <c r="Y74" s="15">
        <f t="shared" si="4"/>
        <v>14</v>
      </c>
      <c r="Z74" s="15">
        <v>3</v>
      </c>
      <c r="AA74" s="15">
        <v>0</v>
      </c>
      <c r="AB74" s="15">
        <v>6</v>
      </c>
      <c r="AC74" s="15">
        <v>121.23</v>
      </c>
      <c r="AD74" s="15">
        <f t="shared" si="5"/>
        <v>124.21999999999998</v>
      </c>
    </row>
    <row r="75" spans="1:30" ht="24" x14ac:dyDescent="0.2">
      <c r="A75" s="62">
        <v>72</v>
      </c>
      <c r="B75" s="62">
        <v>74</v>
      </c>
      <c r="C75" s="38" t="s">
        <v>30</v>
      </c>
      <c r="D75" s="38" t="s">
        <v>31</v>
      </c>
      <c r="E75" s="15">
        <v>30</v>
      </c>
      <c r="F75" s="15">
        <v>15</v>
      </c>
      <c r="G75" s="15">
        <v>0</v>
      </c>
      <c r="H75" s="15">
        <v>10</v>
      </c>
      <c r="I75" s="15">
        <v>0</v>
      </c>
      <c r="J75" s="15">
        <v>1.19</v>
      </c>
      <c r="K75" s="15">
        <v>0</v>
      </c>
      <c r="L75" s="15">
        <v>0</v>
      </c>
      <c r="M75" s="15">
        <v>0</v>
      </c>
      <c r="N75" s="15">
        <v>0</v>
      </c>
      <c r="O75" s="15">
        <v>30</v>
      </c>
      <c r="P75" s="15">
        <v>4</v>
      </c>
      <c r="Q75" s="15">
        <v>2</v>
      </c>
      <c r="R75" s="15">
        <v>3</v>
      </c>
      <c r="S75" s="15">
        <v>3</v>
      </c>
      <c r="T75" s="15">
        <v>2</v>
      </c>
      <c r="U75" s="15">
        <v>0</v>
      </c>
      <c r="V75" s="15">
        <v>2</v>
      </c>
      <c r="W75" s="15">
        <v>0</v>
      </c>
      <c r="X75" s="15">
        <v>12</v>
      </c>
      <c r="Y75" s="15">
        <f t="shared" si="4"/>
        <v>15</v>
      </c>
      <c r="Z75" s="15">
        <v>0.33</v>
      </c>
      <c r="AA75" s="15">
        <v>0</v>
      </c>
      <c r="AB75" s="15">
        <v>6.67</v>
      </c>
      <c r="AC75" s="15">
        <v>121.19</v>
      </c>
      <c r="AD75" s="15">
        <f t="shared" si="5"/>
        <v>124.19</v>
      </c>
    </row>
    <row r="76" spans="1:30" x14ac:dyDescent="0.2">
      <c r="A76" s="62">
        <v>75</v>
      </c>
      <c r="B76" s="62">
        <v>75</v>
      </c>
      <c r="C76" s="38" t="s">
        <v>26</v>
      </c>
      <c r="D76" s="38" t="s">
        <v>146</v>
      </c>
      <c r="E76" s="15">
        <v>24</v>
      </c>
      <c r="F76" s="15">
        <v>15</v>
      </c>
      <c r="G76" s="15">
        <v>0</v>
      </c>
      <c r="H76" s="15">
        <v>0</v>
      </c>
      <c r="I76" s="15">
        <v>2</v>
      </c>
      <c r="J76" s="15">
        <v>2.2000000000000002</v>
      </c>
      <c r="K76" s="15">
        <v>0</v>
      </c>
      <c r="L76" s="15">
        <v>0</v>
      </c>
      <c r="M76" s="15">
        <v>0</v>
      </c>
      <c r="N76" s="15">
        <v>10</v>
      </c>
      <c r="O76" s="15">
        <v>25</v>
      </c>
      <c r="P76" s="15">
        <v>2</v>
      </c>
      <c r="Q76" s="15">
        <v>1</v>
      </c>
      <c r="R76" s="15">
        <v>3</v>
      </c>
      <c r="S76" s="15">
        <v>2</v>
      </c>
      <c r="T76" s="15">
        <v>3</v>
      </c>
      <c r="U76" s="15">
        <v>0</v>
      </c>
      <c r="V76" s="15">
        <v>4.67</v>
      </c>
      <c r="W76" s="15">
        <v>0</v>
      </c>
      <c r="X76" s="15">
        <v>14</v>
      </c>
      <c r="Y76" s="15">
        <f t="shared" si="4"/>
        <v>18.2</v>
      </c>
      <c r="Z76" s="15">
        <v>2</v>
      </c>
      <c r="AA76" s="15">
        <v>0</v>
      </c>
      <c r="AB76" s="15">
        <v>10</v>
      </c>
      <c r="AC76" s="15">
        <v>119.87</v>
      </c>
      <c r="AD76" s="15">
        <f t="shared" si="5"/>
        <v>124.07000000000001</v>
      </c>
    </row>
    <row r="77" spans="1:30" ht="24" x14ac:dyDescent="0.2">
      <c r="A77" s="62">
        <v>76</v>
      </c>
      <c r="B77" s="62">
        <v>76</v>
      </c>
      <c r="C77" s="38" t="s">
        <v>82</v>
      </c>
      <c r="D77" s="38" t="s">
        <v>147</v>
      </c>
      <c r="E77" s="15">
        <v>27</v>
      </c>
      <c r="F77" s="15">
        <v>15</v>
      </c>
      <c r="G77" s="15">
        <v>0</v>
      </c>
      <c r="H77" s="15">
        <v>0</v>
      </c>
      <c r="I77" s="15">
        <v>0</v>
      </c>
      <c r="J77" s="15">
        <v>2.29</v>
      </c>
      <c r="K77" s="15">
        <v>0</v>
      </c>
      <c r="L77" s="15">
        <v>0</v>
      </c>
      <c r="M77" s="15">
        <v>0</v>
      </c>
      <c r="N77" s="15">
        <v>0</v>
      </c>
      <c r="O77" s="15">
        <v>30</v>
      </c>
      <c r="P77" s="15">
        <v>2.33</v>
      </c>
      <c r="Q77" s="15">
        <v>2</v>
      </c>
      <c r="R77" s="15">
        <v>1.67</v>
      </c>
      <c r="S77" s="15">
        <v>1</v>
      </c>
      <c r="T77" s="15">
        <v>2</v>
      </c>
      <c r="U77" s="15">
        <v>4.33</v>
      </c>
      <c r="V77" s="15">
        <v>8.67</v>
      </c>
      <c r="W77" s="15">
        <v>2</v>
      </c>
      <c r="X77" s="15">
        <v>11.67</v>
      </c>
      <c r="Y77" s="15">
        <f t="shared" si="4"/>
        <v>15.071999999999999</v>
      </c>
      <c r="Z77" s="15">
        <v>4.67</v>
      </c>
      <c r="AA77" s="15">
        <v>0</v>
      </c>
      <c r="AB77" s="15">
        <v>5</v>
      </c>
      <c r="AC77" s="15">
        <v>119.63</v>
      </c>
      <c r="AD77" s="15">
        <f t="shared" si="5"/>
        <v>123.032</v>
      </c>
    </row>
    <row r="78" spans="1:30" ht="24" x14ac:dyDescent="0.2">
      <c r="A78" s="62">
        <v>79</v>
      </c>
      <c r="B78" s="62">
        <v>77</v>
      </c>
      <c r="C78" s="38" t="s">
        <v>16</v>
      </c>
      <c r="D78" s="38" t="s">
        <v>108</v>
      </c>
      <c r="E78" s="15">
        <v>21</v>
      </c>
      <c r="F78" s="15">
        <v>15</v>
      </c>
      <c r="G78" s="15">
        <v>0</v>
      </c>
      <c r="H78" s="15">
        <v>10</v>
      </c>
      <c r="I78" s="15">
        <v>0</v>
      </c>
      <c r="J78" s="15">
        <v>2.14</v>
      </c>
      <c r="K78" s="15">
        <v>0</v>
      </c>
      <c r="L78" s="15">
        <v>0</v>
      </c>
      <c r="M78" s="15">
        <v>0</v>
      </c>
      <c r="N78" s="15">
        <v>0</v>
      </c>
      <c r="O78" s="15">
        <v>30</v>
      </c>
      <c r="P78" s="15">
        <v>2</v>
      </c>
      <c r="Q78" s="15">
        <v>1</v>
      </c>
      <c r="R78" s="15">
        <v>1</v>
      </c>
      <c r="S78" s="15">
        <v>1.33</v>
      </c>
      <c r="T78" s="15">
        <v>2</v>
      </c>
      <c r="U78" s="15">
        <v>0</v>
      </c>
      <c r="V78" s="15">
        <v>9.33</v>
      </c>
      <c r="W78" s="15">
        <v>1.33</v>
      </c>
      <c r="X78" s="15">
        <v>14.33</v>
      </c>
      <c r="Y78" s="15">
        <f t="shared" si="4"/>
        <v>18.728000000000002</v>
      </c>
      <c r="Z78" s="15">
        <v>2.33</v>
      </c>
      <c r="AA78" s="15">
        <v>0</v>
      </c>
      <c r="AB78" s="15">
        <v>5</v>
      </c>
      <c r="AC78" s="15">
        <v>117.81</v>
      </c>
      <c r="AD78" s="15">
        <f t="shared" si="5"/>
        <v>122.188</v>
      </c>
    </row>
    <row r="79" spans="1:30" ht="24" x14ac:dyDescent="0.2">
      <c r="A79" s="62">
        <v>78</v>
      </c>
      <c r="B79" s="62">
        <v>78</v>
      </c>
      <c r="C79" s="38" t="s">
        <v>18</v>
      </c>
      <c r="D79" s="38" t="s">
        <v>110</v>
      </c>
      <c r="E79" s="15">
        <v>15</v>
      </c>
      <c r="F79" s="15">
        <v>11.8</v>
      </c>
      <c r="G79" s="15">
        <v>0</v>
      </c>
      <c r="H79" s="15">
        <v>0</v>
      </c>
      <c r="I79" s="15">
        <v>0</v>
      </c>
      <c r="J79" s="15">
        <v>2.76</v>
      </c>
      <c r="K79" s="15">
        <v>0</v>
      </c>
      <c r="L79" s="15">
        <v>0</v>
      </c>
      <c r="M79" s="15">
        <v>0</v>
      </c>
      <c r="N79" s="15">
        <v>0</v>
      </c>
      <c r="O79" s="15">
        <v>25</v>
      </c>
      <c r="P79" s="15">
        <v>1</v>
      </c>
      <c r="Q79" s="15">
        <v>4</v>
      </c>
      <c r="R79" s="15">
        <v>4.67</v>
      </c>
      <c r="S79" s="15">
        <v>4.33</v>
      </c>
      <c r="T79" s="15">
        <v>3</v>
      </c>
      <c r="U79" s="15">
        <v>0</v>
      </c>
      <c r="V79" s="15">
        <v>21.01</v>
      </c>
      <c r="W79" s="15">
        <v>0</v>
      </c>
      <c r="X79" s="15">
        <v>12</v>
      </c>
      <c r="Y79" s="15">
        <f t="shared" si="4"/>
        <v>15</v>
      </c>
      <c r="Z79" s="15">
        <v>8.67</v>
      </c>
      <c r="AA79" s="15">
        <v>0</v>
      </c>
      <c r="AB79" s="15">
        <v>5</v>
      </c>
      <c r="AC79" s="15">
        <v>118.23</v>
      </c>
      <c r="AD79" s="15">
        <f t="shared" si="5"/>
        <v>121.24000000000001</v>
      </c>
    </row>
    <row r="80" spans="1:30" ht="24" x14ac:dyDescent="0.2">
      <c r="A80" s="62">
        <v>81</v>
      </c>
      <c r="B80" s="62">
        <v>79</v>
      </c>
      <c r="C80" s="38" t="s">
        <v>15</v>
      </c>
      <c r="D80" s="38" t="s">
        <v>149</v>
      </c>
      <c r="E80" s="15">
        <v>18</v>
      </c>
      <c r="F80" s="15">
        <v>15</v>
      </c>
      <c r="G80" s="15">
        <v>0</v>
      </c>
      <c r="H80" s="15">
        <v>0</v>
      </c>
      <c r="I80" s="15">
        <v>0</v>
      </c>
      <c r="J80" s="15">
        <v>2.42</v>
      </c>
      <c r="K80" s="15">
        <v>0</v>
      </c>
      <c r="L80" s="15">
        <v>0</v>
      </c>
      <c r="M80" s="15">
        <v>0</v>
      </c>
      <c r="N80" s="15">
        <v>5</v>
      </c>
      <c r="O80" s="15">
        <v>25</v>
      </c>
      <c r="P80" s="15">
        <v>3.33</v>
      </c>
      <c r="Q80" s="15">
        <v>0.67</v>
      </c>
      <c r="R80" s="15">
        <v>2.67</v>
      </c>
      <c r="S80" s="15">
        <v>1.67</v>
      </c>
      <c r="T80" s="15">
        <v>1.33</v>
      </c>
      <c r="U80" s="15">
        <v>0</v>
      </c>
      <c r="V80" s="15">
        <v>19.5</v>
      </c>
      <c r="W80" s="15">
        <v>0</v>
      </c>
      <c r="X80" s="15">
        <v>14</v>
      </c>
      <c r="Y80" s="15">
        <f t="shared" si="4"/>
        <v>18.2</v>
      </c>
      <c r="Z80" s="15">
        <v>3</v>
      </c>
      <c r="AA80" s="15">
        <v>0</v>
      </c>
      <c r="AB80" s="15">
        <v>5</v>
      </c>
      <c r="AC80" s="15">
        <v>116.59</v>
      </c>
      <c r="AD80" s="15">
        <f t="shared" si="5"/>
        <v>120.79</v>
      </c>
    </row>
    <row r="81" spans="1:30" ht="24" x14ac:dyDescent="0.2">
      <c r="A81" s="62">
        <v>73</v>
      </c>
      <c r="B81" s="62">
        <v>80</v>
      </c>
      <c r="C81" s="38" t="s">
        <v>18</v>
      </c>
      <c r="D81" s="38" t="s">
        <v>111</v>
      </c>
      <c r="E81" s="15">
        <v>12</v>
      </c>
      <c r="F81" s="15">
        <v>15</v>
      </c>
      <c r="G81" s="15">
        <v>0</v>
      </c>
      <c r="H81" s="15">
        <v>0</v>
      </c>
      <c r="I81" s="15">
        <v>0</v>
      </c>
      <c r="J81" s="15">
        <v>2.76</v>
      </c>
      <c r="K81" s="15">
        <v>0</v>
      </c>
      <c r="L81" s="15">
        <v>0</v>
      </c>
      <c r="M81" s="15">
        <v>0</v>
      </c>
      <c r="N81" s="15">
        <v>0</v>
      </c>
      <c r="O81" s="15">
        <v>25</v>
      </c>
      <c r="P81" s="15">
        <v>1</v>
      </c>
      <c r="Q81" s="15">
        <v>4</v>
      </c>
      <c r="R81" s="15">
        <v>4.67</v>
      </c>
      <c r="S81" s="15">
        <v>4.33</v>
      </c>
      <c r="T81" s="15">
        <v>3</v>
      </c>
      <c r="U81" s="15">
        <v>0</v>
      </c>
      <c r="V81" s="15">
        <v>34</v>
      </c>
      <c r="W81" s="15">
        <v>0</v>
      </c>
      <c r="X81" s="15">
        <v>0</v>
      </c>
      <c r="Y81" s="15">
        <f t="shared" si="4"/>
        <v>0</v>
      </c>
      <c r="Z81" s="15">
        <v>8.67</v>
      </c>
      <c r="AA81" s="15">
        <v>0</v>
      </c>
      <c r="AB81" s="15">
        <v>6</v>
      </c>
      <c r="AC81" s="15">
        <v>120.42</v>
      </c>
      <c r="AD81" s="15">
        <f t="shared" si="5"/>
        <v>120.42999999999999</v>
      </c>
    </row>
    <row r="82" spans="1:30" ht="24" x14ac:dyDescent="0.2">
      <c r="A82" s="62">
        <v>80</v>
      </c>
      <c r="B82" s="62">
        <v>81</v>
      </c>
      <c r="C82" s="38" t="s">
        <v>17</v>
      </c>
      <c r="D82" s="38" t="s">
        <v>64</v>
      </c>
      <c r="E82" s="15">
        <v>21</v>
      </c>
      <c r="F82" s="15">
        <v>1.01</v>
      </c>
      <c r="G82" s="15">
        <v>0</v>
      </c>
      <c r="H82" s="15">
        <v>20</v>
      </c>
      <c r="I82" s="15">
        <v>0</v>
      </c>
      <c r="J82" s="15">
        <v>2.58</v>
      </c>
      <c r="K82" s="15">
        <v>0</v>
      </c>
      <c r="L82" s="15">
        <v>0</v>
      </c>
      <c r="M82" s="15">
        <v>0</v>
      </c>
      <c r="N82" s="15">
        <v>10</v>
      </c>
      <c r="O82" s="15">
        <v>25</v>
      </c>
      <c r="P82" s="15">
        <v>4.33</v>
      </c>
      <c r="Q82" s="15">
        <v>2</v>
      </c>
      <c r="R82" s="15">
        <v>3.33</v>
      </c>
      <c r="S82" s="15">
        <v>1</v>
      </c>
      <c r="T82" s="15">
        <v>3</v>
      </c>
      <c r="U82" s="15">
        <v>0</v>
      </c>
      <c r="V82" s="15">
        <v>15</v>
      </c>
      <c r="W82" s="15">
        <v>0</v>
      </c>
      <c r="X82" s="15">
        <v>2</v>
      </c>
      <c r="Y82" s="15">
        <f t="shared" si="4"/>
        <v>2</v>
      </c>
      <c r="Z82" s="15">
        <v>1.33</v>
      </c>
      <c r="AA82" s="15">
        <v>0</v>
      </c>
      <c r="AB82" s="15">
        <v>5.33</v>
      </c>
      <c r="AC82" s="15">
        <v>116.93</v>
      </c>
      <c r="AD82" s="15">
        <f t="shared" si="5"/>
        <v>116.91</v>
      </c>
    </row>
    <row r="83" spans="1:30" ht="24" x14ac:dyDescent="0.2">
      <c r="A83" s="62">
        <v>83</v>
      </c>
      <c r="B83" s="62">
        <v>82</v>
      </c>
      <c r="C83" s="63" t="s">
        <v>12</v>
      </c>
      <c r="D83" s="38" t="s">
        <v>76</v>
      </c>
      <c r="E83" s="15">
        <v>9</v>
      </c>
      <c r="F83" s="15">
        <v>15</v>
      </c>
      <c r="G83" s="15">
        <v>0</v>
      </c>
      <c r="H83" s="15">
        <v>0</v>
      </c>
      <c r="I83" s="15">
        <v>0</v>
      </c>
      <c r="J83" s="15">
        <v>4.59</v>
      </c>
      <c r="K83" s="15">
        <v>0</v>
      </c>
      <c r="L83" s="15">
        <v>0</v>
      </c>
      <c r="M83" s="15">
        <v>0</v>
      </c>
      <c r="N83" s="15">
        <v>5</v>
      </c>
      <c r="O83" s="15">
        <v>25</v>
      </c>
      <c r="P83" s="15">
        <v>4.67</v>
      </c>
      <c r="Q83" s="15">
        <v>2</v>
      </c>
      <c r="R83" s="15">
        <v>4.67</v>
      </c>
      <c r="S83" s="15">
        <v>5</v>
      </c>
      <c r="T83" s="15">
        <v>3.33</v>
      </c>
      <c r="U83" s="15">
        <v>3.33</v>
      </c>
      <c r="V83" s="15">
        <v>8</v>
      </c>
      <c r="W83" s="15">
        <v>1.67</v>
      </c>
      <c r="X83" s="15">
        <v>15</v>
      </c>
      <c r="Y83" s="15">
        <f t="shared" si="4"/>
        <v>19.8</v>
      </c>
      <c r="Z83" s="15">
        <v>3</v>
      </c>
      <c r="AA83" s="15">
        <v>0</v>
      </c>
      <c r="AB83" s="15">
        <v>2.33</v>
      </c>
      <c r="AC83" s="15">
        <v>111.59</v>
      </c>
      <c r="AD83" s="15">
        <f t="shared" si="5"/>
        <v>116.39</v>
      </c>
    </row>
    <row r="84" spans="1:30" ht="20.25" customHeight="1" x14ac:dyDescent="0.2">
      <c r="A84" s="62">
        <v>82</v>
      </c>
      <c r="B84" s="62">
        <v>83</v>
      </c>
      <c r="C84" s="38" t="s">
        <v>14</v>
      </c>
      <c r="D84" s="38" t="s">
        <v>41</v>
      </c>
      <c r="E84" s="15">
        <v>27</v>
      </c>
      <c r="F84" s="15">
        <v>4.5</v>
      </c>
      <c r="G84" s="15">
        <v>0</v>
      </c>
      <c r="H84" s="15">
        <v>10</v>
      </c>
      <c r="I84" s="15">
        <v>0</v>
      </c>
      <c r="J84" s="15">
        <v>2.23</v>
      </c>
      <c r="K84" s="15">
        <v>0</v>
      </c>
      <c r="L84" s="15">
        <v>0</v>
      </c>
      <c r="M84" s="15">
        <v>0</v>
      </c>
      <c r="N84" s="15">
        <v>3</v>
      </c>
      <c r="O84" s="15">
        <v>25</v>
      </c>
      <c r="P84" s="15">
        <v>2.33</v>
      </c>
      <c r="Q84" s="15">
        <v>2</v>
      </c>
      <c r="R84" s="15">
        <v>2.33</v>
      </c>
      <c r="S84" s="15">
        <v>2.33</v>
      </c>
      <c r="T84" s="15">
        <v>3</v>
      </c>
      <c r="U84" s="15">
        <v>0</v>
      </c>
      <c r="V84" s="15">
        <v>8</v>
      </c>
      <c r="W84" s="15">
        <v>0</v>
      </c>
      <c r="X84" s="15">
        <v>11</v>
      </c>
      <c r="Y84" s="15">
        <f t="shared" si="4"/>
        <v>14</v>
      </c>
      <c r="Z84" s="15">
        <v>3</v>
      </c>
      <c r="AA84" s="15">
        <v>0</v>
      </c>
      <c r="AB84" s="15">
        <v>7.33</v>
      </c>
      <c r="AC84" s="15">
        <v>113.06</v>
      </c>
      <c r="AD84" s="15">
        <f t="shared" si="5"/>
        <v>116.04999999999998</v>
      </c>
    </row>
    <row r="85" spans="1:30" ht="18" customHeight="1" x14ac:dyDescent="0.2">
      <c r="A85" s="62">
        <v>88</v>
      </c>
      <c r="B85" s="62">
        <v>84</v>
      </c>
      <c r="C85" s="63" t="s">
        <v>153</v>
      </c>
      <c r="D85" s="38" t="s">
        <v>154</v>
      </c>
      <c r="E85" s="15">
        <v>30</v>
      </c>
      <c r="F85" s="15">
        <v>12.82</v>
      </c>
      <c r="G85" s="15">
        <v>0</v>
      </c>
      <c r="H85" s="15">
        <v>10</v>
      </c>
      <c r="I85" s="15">
        <v>0</v>
      </c>
      <c r="J85" s="15">
        <v>1.1100000000000001</v>
      </c>
      <c r="K85" s="15">
        <v>0</v>
      </c>
      <c r="L85" s="15">
        <v>0</v>
      </c>
      <c r="M85" s="15">
        <v>0</v>
      </c>
      <c r="N85" s="15">
        <v>5</v>
      </c>
      <c r="O85" s="15">
        <v>25</v>
      </c>
      <c r="P85" s="15">
        <v>1</v>
      </c>
      <c r="Q85" s="15">
        <v>0.67</v>
      </c>
      <c r="R85" s="15">
        <v>1.67</v>
      </c>
      <c r="S85" s="15">
        <v>0.67</v>
      </c>
      <c r="T85" s="15">
        <v>2.33</v>
      </c>
      <c r="U85" s="15">
        <v>0</v>
      </c>
      <c r="V85" s="15">
        <v>0</v>
      </c>
      <c r="W85" s="15">
        <v>0</v>
      </c>
      <c r="X85" s="15">
        <v>17</v>
      </c>
      <c r="Y85" s="15">
        <f t="shared" si="4"/>
        <v>23</v>
      </c>
      <c r="Z85" s="15">
        <v>0.67</v>
      </c>
      <c r="AA85" s="15">
        <v>0</v>
      </c>
      <c r="AB85" s="15">
        <v>0</v>
      </c>
      <c r="AC85" s="15">
        <v>107.93</v>
      </c>
      <c r="AD85" s="15">
        <f t="shared" si="5"/>
        <v>113.94000000000001</v>
      </c>
    </row>
    <row r="86" spans="1:30" ht="21.75" customHeight="1" x14ac:dyDescent="0.2">
      <c r="A86" s="62">
        <v>84</v>
      </c>
      <c r="B86" s="62">
        <v>85</v>
      </c>
      <c r="C86" s="63" t="s">
        <v>18</v>
      </c>
      <c r="D86" s="38" t="s">
        <v>150</v>
      </c>
      <c r="E86" s="15">
        <v>27</v>
      </c>
      <c r="F86" s="15">
        <v>13.4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25</v>
      </c>
      <c r="P86" s="15">
        <v>1</v>
      </c>
      <c r="Q86" s="15">
        <v>4</v>
      </c>
      <c r="R86" s="15">
        <v>4.67</v>
      </c>
      <c r="S86" s="15">
        <v>4.33</v>
      </c>
      <c r="T86" s="15">
        <v>3</v>
      </c>
      <c r="U86" s="15">
        <v>0</v>
      </c>
      <c r="V86" s="15">
        <v>7.2</v>
      </c>
      <c r="W86" s="15">
        <v>0</v>
      </c>
      <c r="X86" s="15">
        <v>9.33</v>
      </c>
      <c r="Y86" s="15">
        <f t="shared" si="4"/>
        <v>11.327999999999999</v>
      </c>
      <c r="Z86" s="15">
        <v>7.67</v>
      </c>
      <c r="AA86" s="15">
        <v>0</v>
      </c>
      <c r="AB86" s="15">
        <v>1.67</v>
      </c>
      <c r="AC86" s="15">
        <v>111.03</v>
      </c>
      <c r="AD86" s="15">
        <f t="shared" si="5"/>
        <v>113.02800000000001</v>
      </c>
    </row>
    <row r="87" spans="1:30" ht="16.5" customHeight="1" x14ac:dyDescent="0.2">
      <c r="A87" s="62">
        <v>86</v>
      </c>
      <c r="B87" s="62">
        <v>86</v>
      </c>
      <c r="C87" s="63" t="s">
        <v>18</v>
      </c>
      <c r="D87" s="38" t="s">
        <v>152</v>
      </c>
      <c r="E87" s="15">
        <v>9</v>
      </c>
      <c r="F87" s="15">
        <v>11.8</v>
      </c>
      <c r="G87" s="15">
        <v>0</v>
      </c>
      <c r="H87" s="15">
        <v>0</v>
      </c>
      <c r="I87" s="15">
        <v>0</v>
      </c>
      <c r="J87" s="15">
        <v>2.76</v>
      </c>
      <c r="K87" s="15">
        <v>0</v>
      </c>
      <c r="L87" s="15">
        <v>0</v>
      </c>
      <c r="M87" s="15">
        <v>0</v>
      </c>
      <c r="N87" s="15">
        <v>0</v>
      </c>
      <c r="O87" s="15">
        <v>25</v>
      </c>
      <c r="P87" s="15">
        <v>1</v>
      </c>
      <c r="Q87" s="15">
        <v>4</v>
      </c>
      <c r="R87" s="15">
        <v>4.67</v>
      </c>
      <c r="S87" s="15">
        <v>4.33</v>
      </c>
      <c r="T87" s="15">
        <v>3</v>
      </c>
      <c r="U87" s="15">
        <v>0</v>
      </c>
      <c r="V87" s="15">
        <v>17.27</v>
      </c>
      <c r="W87" s="15">
        <v>0</v>
      </c>
      <c r="X87" s="15">
        <v>12</v>
      </c>
      <c r="Y87" s="15">
        <f t="shared" si="4"/>
        <v>15</v>
      </c>
      <c r="Z87" s="15">
        <v>8.67</v>
      </c>
      <c r="AA87" s="15">
        <v>0</v>
      </c>
      <c r="AB87" s="15">
        <v>6</v>
      </c>
      <c r="AC87" s="15">
        <v>109.49</v>
      </c>
      <c r="AD87" s="15">
        <f t="shared" si="5"/>
        <v>112.5</v>
      </c>
    </row>
    <row r="88" spans="1:30" ht="16.5" customHeight="1" x14ac:dyDescent="0.2">
      <c r="A88" s="62">
        <v>87</v>
      </c>
      <c r="B88" s="62">
        <v>87</v>
      </c>
      <c r="C88" s="63" t="s">
        <v>11</v>
      </c>
      <c r="D88" s="38" t="s">
        <v>32</v>
      </c>
      <c r="E88" s="15">
        <v>27</v>
      </c>
      <c r="F88" s="15">
        <v>15</v>
      </c>
      <c r="G88" s="15">
        <v>0</v>
      </c>
      <c r="H88" s="15">
        <v>0</v>
      </c>
      <c r="I88" s="15">
        <v>0</v>
      </c>
      <c r="J88" s="15">
        <v>1.39</v>
      </c>
      <c r="K88" s="15">
        <v>0</v>
      </c>
      <c r="L88" s="15">
        <v>0</v>
      </c>
      <c r="M88" s="15">
        <v>0</v>
      </c>
      <c r="N88" s="15">
        <v>0</v>
      </c>
      <c r="O88" s="15">
        <v>30</v>
      </c>
      <c r="P88" s="15">
        <v>2</v>
      </c>
      <c r="Q88" s="15">
        <v>1.33</v>
      </c>
      <c r="R88" s="15">
        <v>2.67</v>
      </c>
      <c r="S88" s="15">
        <v>2</v>
      </c>
      <c r="T88" s="15">
        <v>2.33</v>
      </c>
      <c r="U88" s="15">
        <v>0</v>
      </c>
      <c r="V88" s="15">
        <v>0</v>
      </c>
      <c r="W88" s="15">
        <v>0.33</v>
      </c>
      <c r="X88" s="15">
        <v>12.67</v>
      </c>
      <c r="Y88" s="15">
        <f t="shared" si="4"/>
        <v>16.071999999999999</v>
      </c>
      <c r="Z88" s="15">
        <v>2.33</v>
      </c>
      <c r="AA88" s="15">
        <v>0</v>
      </c>
      <c r="AB88" s="15">
        <v>9.67</v>
      </c>
      <c r="AC88" s="15">
        <v>108.72</v>
      </c>
      <c r="AD88" s="15">
        <f t="shared" si="5"/>
        <v>112.122</v>
      </c>
    </row>
    <row r="89" spans="1:30" ht="16.5" customHeight="1" x14ac:dyDescent="0.2">
      <c r="A89" s="62">
        <v>89</v>
      </c>
      <c r="B89" s="62">
        <v>88</v>
      </c>
      <c r="C89" s="63" t="s">
        <v>26</v>
      </c>
      <c r="D89" s="38" t="s">
        <v>155</v>
      </c>
      <c r="E89" s="15">
        <v>9</v>
      </c>
      <c r="F89" s="15">
        <v>7</v>
      </c>
      <c r="G89" s="15">
        <v>0</v>
      </c>
      <c r="H89" s="15">
        <v>0</v>
      </c>
      <c r="I89" s="15">
        <v>0</v>
      </c>
      <c r="J89" s="15">
        <v>2.2000000000000002</v>
      </c>
      <c r="K89" s="15">
        <v>0</v>
      </c>
      <c r="L89" s="15">
        <v>0</v>
      </c>
      <c r="M89" s="15">
        <v>0</v>
      </c>
      <c r="N89" s="15">
        <v>3</v>
      </c>
      <c r="O89" s="15">
        <v>25</v>
      </c>
      <c r="P89" s="15">
        <v>2</v>
      </c>
      <c r="Q89" s="15">
        <v>1</v>
      </c>
      <c r="R89" s="15">
        <v>3</v>
      </c>
      <c r="S89" s="15">
        <v>2</v>
      </c>
      <c r="T89" s="15">
        <v>3</v>
      </c>
      <c r="U89" s="15">
        <v>0</v>
      </c>
      <c r="V89" s="15">
        <v>26.24</v>
      </c>
      <c r="W89" s="15">
        <v>3.33</v>
      </c>
      <c r="X89" s="15">
        <v>14</v>
      </c>
      <c r="Y89" s="15">
        <f t="shared" si="4"/>
        <v>18.2</v>
      </c>
      <c r="Z89" s="15">
        <v>2</v>
      </c>
      <c r="AA89" s="15">
        <v>0</v>
      </c>
      <c r="AB89" s="15">
        <v>5</v>
      </c>
      <c r="AC89" s="15">
        <v>107.77</v>
      </c>
      <c r="AD89" s="15">
        <f t="shared" si="5"/>
        <v>111.97</v>
      </c>
    </row>
    <row r="90" spans="1:30" ht="24" x14ac:dyDescent="0.2">
      <c r="A90" s="62">
        <v>91</v>
      </c>
      <c r="B90" s="62">
        <v>89</v>
      </c>
      <c r="C90" s="63" t="s">
        <v>12</v>
      </c>
      <c r="D90" s="38" t="s">
        <v>157</v>
      </c>
      <c r="E90" s="15">
        <v>12</v>
      </c>
      <c r="F90" s="15">
        <v>15</v>
      </c>
      <c r="G90" s="15">
        <v>0</v>
      </c>
      <c r="H90" s="15">
        <v>0</v>
      </c>
      <c r="I90" s="15">
        <v>0</v>
      </c>
      <c r="J90" s="15">
        <v>4.59</v>
      </c>
      <c r="K90" s="15">
        <v>0</v>
      </c>
      <c r="L90" s="15">
        <v>0</v>
      </c>
      <c r="M90" s="15">
        <v>0</v>
      </c>
      <c r="N90" s="15">
        <v>10</v>
      </c>
      <c r="O90" s="15">
        <v>25</v>
      </c>
      <c r="P90" s="15">
        <v>4.67</v>
      </c>
      <c r="Q90" s="15">
        <v>2</v>
      </c>
      <c r="R90" s="15">
        <v>4.67</v>
      </c>
      <c r="S90" s="15">
        <v>5</v>
      </c>
      <c r="T90" s="15">
        <v>3.33</v>
      </c>
      <c r="U90" s="15">
        <v>0</v>
      </c>
      <c r="V90" s="15">
        <v>3</v>
      </c>
      <c r="W90" s="15">
        <v>0.33</v>
      </c>
      <c r="X90" s="15">
        <v>15</v>
      </c>
      <c r="Y90" s="15">
        <f t="shared" si="4"/>
        <v>19.8</v>
      </c>
      <c r="Z90" s="15">
        <v>1.33</v>
      </c>
      <c r="AA90" s="15">
        <v>0</v>
      </c>
      <c r="AB90" s="15">
        <v>1</v>
      </c>
      <c r="AC90" s="15">
        <v>106.93</v>
      </c>
      <c r="AD90" s="15">
        <f t="shared" si="5"/>
        <v>111.72</v>
      </c>
    </row>
    <row r="91" spans="1:30" ht="24" x14ac:dyDescent="0.2">
      <c r="A91" s="62">
        <v>90</v>
      </c>
      <c r="B91" s="62">
        <v>90</v>
      </c>
      <c r="C91" s="63" t="s">
        <v>26</v>
      </c>
      <c r="D91" s="38" t="s">
        <v>156</v>
      </c>
      <c r="E91" s="15">
        <v>6</v>
      </c>
      <c r="F91" s="15">
        <v>11.87</v>
      </c>
      <c r="G91" s="15">
        <v>0</v>
      </c>
      <c r="H91" s="15">
        <v>10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25</v>
      </c>
      <c r="P91" s="15">
        <v>2</v>
      </c>
      <c r="Q91" s="15">
        <v>1</v>
      </c>
      <c r="R91" s="15">
        <v>3</v>
      </c>
      <c r="S91" s="15">
        <v>2</v>
      </c>
      <c r="T91" s="15">
        <v>3</v>
      </c>
      <c r="U91" s="15">
        <v>0</v>
      </c>
      <c r="V91" s="15">
        <v>19.329999999999998</v>
      </c>
      <c r="W91" s="15">
        <v>1.67</v>
      </c>
      <c r="X91" s="15">
        <v>14</v>
      </c>
      <c r="Y91" s="15">
        <f t="shared" si="4"/>
        <v>18.2</v>
      </c>
      <c r="Z91" s="15">
        <v>2</v>
      </c>
      <c r="AA91" s="15">
        <v>0</v>
      </c>
      <c r="AB91" s="15">
        <v>4</v>
      </c>
      <c r="AC91" s="15">
        <v>107.08</v>
      </c>
      <c r="AD91" s="15">
        <f t="shared" si="5"/>
        <v>111.27</v>
      </c>
    </row>
    <row r="92" spans="1:30" ht="24" x14ac:dyDescent="0.2">
      <c r="A92" s="62">
        <v>92</v>
      </c>
      <c r="B92" s="62">
        <v>91</v>
      </c>
      <c r="C92" s="63" t="s">
        <v>26</v>
      </c>
      <c r="D92" s="38" t="s">
        <v>158</v>
      </c>
      <c r="E92" s="15">
        <v>15</v>
      </c>
      <c r="F92" s="15">
        <v>15</v>
      </c>
      <c r="G92" s="15">
        <v>0</v>
      </c>
      <c r="H92" s="15">
        <v>0</v>
      </c>
      <c r="I92" s="15">
        <v>2</v>
      </c>
      <c r="J92" s="15">
        <v>2.2000000000000002</v>
      </c>
      <c r="K92" s="15">
        <v>0</v>
      </c>
      <c r="L92" s="15">
        <v>0</v>
      </c>
      <c r="M92" s="15">
        <v>0</v>
      </c>
      <c r="N92" s="15">
        <v>0</v>
      </c>
      <c r="O92" s="15">
        <v>25</v>
      </c>
      <c r="P92" s="15">
        <v>2</v>
      </c>
      <c r="Q92" s="15">
        <v>1</v>
      </c>
      <c r="R92" s="15">
        <v>3</v>
      </c>
      <c r="S92" s="15">
        <v>2</v>
      </c>
      <c r="T92" s="15">
        <v>3</v>
      </c>
      <c r="U92" s="15">
        <v>0</v>
      </c>
      <c r="V92" s="15">
        <v>10</v>
      </c>
      <c r="W92" s="15">
        <v>0.33</v>
      </c>
      <c r="X92" s="15">
        <v>14.33</v>
      </c>
      <c r="Y92" s="15">
        <f t="shared" si="4"/>
        <v>18.728000000000002</v>
      </c>
      <c r="Z92" s="15">
        <v>2</v>
      </c>
      <c r="AA92" s="15">
        <v>0</v>
      </c>
      <c r="AB92" s="15">
        <v>10</v>
      </c>
      <c r="AC92" s="15">
        <v>106.87</v>
      </c>
      <c r="AD92" s="15">
        <f t="shared" si="5"/>
        <v>111.25800000000001</v>
      </c>
    </row>
    <row r="93" spans="1:30" ht="24" x14ac:dyDescent="0.2">
      <c r="A93" s="62">
        <v>93</v>
      </c>
      <c r="B93" s="62">
        <v>92</v>
      </c>
      <c r="C93" s="63" t="s">
        <v>33</v>
      </c>
      <c r="D93" s="38" t="s">
        <v>34</v>
      </c>
      <c r="E93" s="15">
        <v>27</v>
      </c>
      <c r="F93" s="15">
        <v>10.65</v>
      </c>
      <c r="G93" s="15">
        <v>0</v>
      </c>
      <c r="H93" s="15">
        <v>0</v>
      </c>
      <c r="I93" s="15">
        <v>0</v>
      </c>
      <c r="J93" s="15">
        <v>1.77</v>
      </c>
      <c r="K93" s="15">
        <v>0</v>
      </c>
      <c r="L93" s="15">
        <v>0</v>
      </c>
      <c r="M93" s="15">
        <v>0</v>
      </c>
      <c r="N93" s="15">
        <v>5</v>
      </c>
      <c r="O93" s="15">
        <v>25</v>
      </c>
      <c r="P93" s="15">
        <v>2.33</v>
      </c>
      <c r="Q93" s="15">
        <v>2</v>
      </c>
      <c r="R93" s="15">
        <v>2.67</v>
      </c>
      <c r="S93" s="15">
        <v>1.67</v>
      </c>
      <c r="T93" s="15">
        <v>2</v>
      </c>
      <c r="U93" s="15">
        <v>5</v>
      </c>
      <c r="V93" s="15">
        <v>5</v>
      </c>
      <c r="W93" s="15">
        <v>0</v>
      </c>
      <c r="X93" s="15">
        <v>15.33</v>
      </c>
      <c r="Y93" s="15">
        <f t="shared" si="4"/>
        <v>20.327999999999999</v>
      </c>
      <c r="Z93" s="15">
        <v>0.67</v>
      </c>
      <c r="AA93" s="15">
        <v>0</v>
      </c>
      <c r="AB93" s="15">
        <v>0</v>
      </c>
      <c r="AC93" s="15">
        <v>106.09</v>
      </c>
      <c r="AD93" s="15">
        <f t="shared" si="5"/>
        <v>111.08800000000001</v>
      </c>
    </row>
    <row r="94" spans="1:30" ht="24" x14ac:dyDescent="0.2">
      <c r="A94" s="62">
        <v>85</v>
      </c>
      <c r="B94" s="62">
        <v>93</v>
      </c>
      <c r="C94" s="63" t="s">
        <v>23</v>
      </c>
      <c r="D94" s="38" t="s">
        <v>151</v>
      </c>
      <c r="E94" s="15">
        <v>24</v>
      </c>
      <c r="F94" s="15">
        <v>15</v>
      </c>
      <c r="G94" s="15">
        <v>0</v>
      </c>
      <c r="H94" s="15">
        <v>10</v>
      </c>
      <c r="I94" s="15">
        <v>0</v>
      </c>
      <c r="J94" s="15">
        <v>1.9</v>
      </c>
      <c r="K94" s="15">
        <v>0</v>
      </c>
      <c r="L94" s="15">
        <v>0</v>
      </c>
      <c r="M94" s="15">
        <v>0</v>
      </c>
      <c r="N94" s="15">
        <v>5</v>
      </c>
      <c r="O94" s="15">
        <v>25</v>
      </c>
      <c r="P94" s="15">
        <v>3.67</v>
      </c>
      <c r="Q94" s="15">
        <v>1</v>
      </c>
      <c r="R94" s="15">
        <v>4</v>
      </c>
      <c r="S94" s="15">
        <v>4</v>
      </c>
      <c r="T94" s="15">
        <v>5</v>
      </c>
      <c r="U94" s="15">
        <v>0</v>
      </c>
      <c r="V94" s="15">
        <v>6</v>
      </c>
      <c r="W94" s="15">
        <v>0.33</v>
      </c>
      <c r="X94" s="15">
        <v>0</v>
      </c>
      <c r="Y94" s="15">
        <f t="shared" si="4"/>
        <v>0</v>
      </c>
      <c r="Z94" s="15">
        <v>3.67</v>
      </c>
      <c r="AA94" s="15">
        <v>0</v>
      </c>
      <c r="AB94" s="15">
        <v>2</v>
      </c>
      <c r="AC94" s="15">
        <v>110.56</v>
      </c>
      <c r="AD94" s="15">
        <f t="shared" si="5"/>
        <v>110.57000000000001</v>
      </c>
    </row>
    <row r="95" spans="1:30" ht="24" x14ac:dyDescent="0.2">
      <c r="A95" s="62">
        <v>94</v>
      </c>
      <c r="B95" s="62">
        <v>94</v>
      </c>
      <c r="C95" s="63" t="s">
        <v>15</v>
      </c>
      <c r="D95" s="38" t="s">
        <v>39</v>
      </c>
      <c r="E95" s="15">
        <v>24</v>
      </c>
      <c r="F95" s="15">
        <v>3</v>
      </c>
      <c r="G95" s="15">
        <v>0</v>
      </c>
      <c r="H95" s="15">
        <v>0</v>
      </c>
      <c r="I95" s="15">
        <v>0</v>
      </c>
      <c r="J95" s="15">
        <v>2.4900000000000002</v>
      </c>
      <c r="K95" s="15">
        <v>0</v>
      </c>
      <c r="L95" s="15">
        <v>0</v>
      </c>
      <c r="M95" s="15">
        <v>0</v>
      </c>
      <c r="N95" s="15">
        <v>0</v>
      </c>
      <c r="O95" s="15">
        <v>30</v>
      </c>
      <c r="P95" s="15">
        <v>4</v>
      </c>
      <c r="Q95" s="15">
        <v>2.33</v>
      </c>
      <c r="R95" s="15">
        <v>2.67</v>
      </c>
      <c r="S95" s="15">
        <v>2.33</v>
      </c>
      <c r="T95" s="15">
        <v>1.67</v>
      </c>
      <c r="U95" s="15">
        <v>0</v>
      </c>
      <c r="V95" s="15">
        <v>5.68</v>
      </c>
      <c r="W95" s="15">
        <v>3</v>
      </c>
      <c r="X95" s="15">
        <v>14.67</v>
      </c>
      <c r="Y95" s="15">
        <f t="shared" si="4"/>
        <v>19.271999999999998</v>
      </c>
      <c r="Z95" s="15">
        <v>4</v>
      </c>
      <c r="AA95" s="15">
        <v>0</v>
      </c>
      <c r="AB95" s="15">
        <v>6</v>
      </c>
      <c r="AC95" s="15">
        <v>105.84</v>
      </c>
      <c r="AD95" s="15">
        <f t="shared" si="5"/>
        <v>110.44200000000001</v>
      </c>
    </row>
    <row r="96" spans="1:30" ht="24" x14ac:dyDescent="0.2">
      <c r="A96" s="62">
        <v>95</v>
      </c>
      <c r="B96" s="62">
        <v>95</v>
      </c>
      <c r="C96" s="63" t="s">
        <v>18</v>
      </c>
      <c r="D96" s="38" t="s">
        <v>77</v>
      </c>
      <c r="E96" s="15">
        <v>21</v>
      </c>
      <c r="F96" s="15">
        <v>6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25</v>
      </c>
      <c r="P96" s="15">
        <v>1</v>
      </c>
      <c r="Q96" s="15">
        <v>4</v>
      </c>
      <c r="R96" s="15">
        <v>4.67</v>
      </c>
      <c r="S96" s="15">
        <v>4.33</v>
      </c>
      <c r="T96" s="15">
        <v>3</v>
      </c>
      <c r="U96" s="15">
        <v>0</v>
      </c>
      <c r="V96" s="15">
        <v>5.95</v>
      </c>
      <c r="W96" s="15">
        <v>0</v>
      </c>
      <c r="X96" s="15">
        <v>12</v>
      </c>
      <c r="Y96" s="15">
        <f t="shared" si="4"/>
        <v>15</v>
      </c>
      <c r="Z96" s="15">
        <v>8.67</v>
      </c>
      <c r="AA96" s="15">
        <v>0</v>
      </c>
      <c r="AB96" s="15">
        <v>6.67</v>
      </c>
      <c r="AC96" s="15">
        <v>105.04</v>
      </c>
      <c r="AD96" s="15">
        <f t="shared" si="5"/>
        <v>108.05</v>
      </c>
    </row>
    <row r="97" spans="1:30" ht="24" x14ac:dyDescent="0.2">
      <c r="A97" s="62">
        <v>96</v>
      </c>
      <c r="B97" s="62">
        <v>96</v>
      </c>
      <c r="C97" s="63" t="s">
        <v>15</v>
      </c>
      <c r="D97" s="38" t="s">
        <v>36</v>
      </c>
      <c r="E97" s="15">
        <v>21</v>
      </c>
      <c r="F97" s="15">
        <v>1.2</v>
      </c>
      <c r="G97" s="15">
        <v>0</v>
      </c>
      <c r="H97" s="15">
        <v>0</v>
      </c>
      <c r="I97" s="15">
        <v>0</v>
      </c>
      <c r="J97" s="15">
        <v>2.4900000000000002</v>
      </c>
      <c r="K97" s="15">
        <v>0</v>
      </c>
      <c r="L97" s="15">
        <v>0</v>
      </c>
      <c r="M97" s="15">
        <v>0</v>
      </c>
      <c r="N97" s="15">
        <v>5</v>
      </c>
      <c r="O97" s="15">
        <v>30</v>
      </c>
      <c r="P97" s="15">
        <v>4</v>
      </c>
      <c r="Q97" s="15">
        <v>2.33</v>
      </c>
      <c r="R97" s="15">
        <v>3</v>
      </c>
      <c r="S97" s="15">
        <v>2.33</v>
      </c>
      <c r="T97" s="15">
        <v>1.67</v>
      </c>
      <c r="U97" s="15">
        <v>0</v>
      </c>
      <c r="V97" s="15">
        <v>2</v>
      </c>
      <c r="W97" s="15">
        <v>0</v>
      </c>
      <c r="X97" s="15">
        <v>14.67</v>
      </c>
      <c r="Y97" s="15">
        <f t="shared" si="4"/>
        <v>19.271999999999998</v>
      </c>
      <c r="Z97" s="15">
        <v>5</v>
      </c>
      <c r="AA97" s="15">
        <v>0</v>
      </c>
      <c r="AB97" s="15">
        <v>6</v>
      </c>
      <c r="AC97" s="15">
        <v>100.69</v>
      </c>
      <c r="AD97" s="15">
        <f t="shared" si="5"/>
        <v>105.292</v>
      </c>
    </row>
    <row r="98" spans="1:30" ht="36" x14ac:dyDescent="0.2">
      <c r="A98" s="62">
        <v>99</v>
      </c>
      <c r="B98" s="62">
        <v>97</v>
      </c>
      <c r="C98" s="63" t="s">
        <v>17</v>
      </c>
      <c r="D98" s="38" t="s">
        <v>160</v>
      </c>
      <c r="E98" s="15">
        <v>18</v>
      </c>
      <c r="F98" s="15">
        <v>4.72</v>
      </c>
      <c r="G98" s="15">
        <v>0</v>
      </c>
      <c r="H98" s="15">
        <v>0</v>
      </c>
      <c r="I98" s="15">
        <v>0</v>
      </c>
      <c r="J98" s="15">
        <v>2.58</v>
      </c>
      <c r="K98" s="15">
        <v>0</v>
      </c>
      <c r="L98" s="15">
        <v>0</v>
      </c>
      <c r="M98" s="15">
        <v>0</v>
      </c>
      <c r="N98" s="15">
        <v>10</v>
      </c>
      <c r="O98" s="15">
        <v>25</v>
      </c>
      <c r="P98" s="15">
        <v>4.33</v>
      </c>
      <c r="Q98" s="15">
        <v>2</v>
      </c>
      <c r="R98" s="15">
        <v>3.33</v>
      </c>
      <c r="S98" s="15">
        <v>1</v>
      </c>
      <c r="T98" s="15">
        <v>3</v>
      </c>
      <c r="U98" s="15">
        <v>1.67</v>
      </c>
      <c r="V98" s="15">
        <v>4</v>
      </c>
      <c r="W98" s="15">
        <v>0.33</v>
      </c>
      <c r="X98" s="15">
        <v>12</v>
      </c>
      <c r="Y98" s="15">
        <f t="shared" ref="Y98:Y104" si="6">MIN(30,IF(X98&gt;=27, X98,IF(X98&gt;=23, 27 + (X98-23)*(30-27)/(26-23),IF(X98&gt;=18, 24 + (X98-18)*(30-24)/(22-18),IF(X98&gt;=12, 15 + (X98-12)*(23-15)/(17-12),IF(X98&gt;=6, 6 + (X98-6)*(14-6)/(11-6),IF(X98&gt;=0, X98,"")))))))</f>
        <v>15</v>
      </c>
      <c r="Z98" s="15">
        <v>0</v>
      </c>
      <c r="AA98" s="15">
        <v>0</v>
      </c>
      <c r="AB98" s="15">
        <v>3.67</v>
      </c>
      <c r="AC98" s="15">
        <v>95.64</v>
      </c>
      <c r="AD98" s="15">
        <f t="shared" ref="AD98:AD104" si="7">SUM(E98:W98,Y98:AB98)</f>
        <v>98.63</v>
      </c>
    </row>
    <row r="99" spans="1:30" ht="24" x14ac:dyDescent="0.2">
      <c r="A99" s="62">
        <v>97</v>
      </c>
      <c r="B99" s="62">
        <v>98</v>
      </c>
      <c r="C99" s="63" t="s">
        <v>33</v>
      </c>
      <c r="D99" s="38" t="s">
        <v>112</v>
      </c>
      <c r="E99" s="15">
        <v>18</v>
      </c>
      <c r="F99" s="15">
        <v>9.85</v>
      </c>
      <c r="G99" s="15">
        <v>0</v>
      </c>
      <c r="H99" s="15">
        <v>0</v>
      </c>
      <c r="I99" s="15">
        <v>0</v>
      </c>
      <c r="J99" s="15">
        <v>2.13</v>
      </c>
      <c r="K99" s="15">
        <v>0</v>
      </c>
      <c r="L99" s="15">
        <v>0</v>
      </c>
      <c r="M99" s="15">
        <v>0</v>
      </c>
      <c r="N99" s="15">
        <v>0</v>
      </c>
      <c r="O99" s="15">
        <v>30</v>
      </c>
      <c r="P99" s="15">
        <v>4</v>
      </c>
      <c r="Q99" s="15">
        <v>4</v>
      </c>
      <c r="R99" s="15">
        <v>3</v>
      </c>
      <c r="S99" s="15">
        <v>2</v>
      </c>
      <c r="T99" s="15">
        <v>2</v>
      </c>
      <c r="U99" s="15">
        <v>0</v>
      </c>
      <c r="V99" s="15">
        <v>6</v>
      </c>
      <c r="W99" s="15">
        <v>5</v>
      </c>
      <c r="X99" s="15">
        <v>5</v>
      </c>
      <c r="Y99" s="15">
        <f t="shared" si="6"/>
        <v>5</v>
      </c>
      <c r="Z99" s="15">
        <v>5</v>
      </c>
      <c r="AA99" s="15">
        <v>0</v>
      </c>
      <c r="AB99" s="15">
        <v>2.33</v>
      </c>
      <c r="AC99" s="15">
        <v>98.32</v>
      </c>
      <c r="AD99" s="15">
        <f t="shared" si="7"/>
        <v>98.31</v>
      </c>
    </row>
    <row r="100" spans="1:30" ht="27" customHeight="1" x14ac:dyDescent="0.2">
      <c r="A100" s="62">
        <v>98</v>
      </c>
      <c r="B100" s="62">
        <v>99</v>
      </c>
      <c r="C100" s="63" t="s">
        <v>26</v>
      </c>
      <c r="D100" s="38" t="s">
        <v>159</v>
      </c>
      <c r="E100" s="15">
        <v>12</v>
      </c>
      <c r="F100" s="15">
        <v>15</v>
      </c>
      <c r="G100" s="15">
        <v>0</v>
      </c>
      <c r="H100" s="15">
        <v>10</v>
      </c>
      <c r="I100" s="15">
        <v>0</v>
      </c>
      <c r="J100" s="15">
        <v>2.2000000000000002</v>
      </c>
      <c r="K100" s="15">
        <v>0</v>
      </c>
      <c r="L100" s="15">
        <v>0</v>
      </c>
      <c r="M100" s="15">
        <v>0</v>
      </c>
      <c r="N100" s="15">
        <v>10</v>
      </c>
      <c r="O100" s="15">
        <v>25</v>
      </c>
      <c r="P100" s="15">
        <v>2</v>
      </c>
      <c r="Q100" s="15">
        <v>1</v>
      </c>
      <c r="R100" s="15">
        <v>3</v>
      </c>
      <c r="S100" s="15">
        <v>2</v>
      </c>
      <c r="T100" s="15">
        <v>3</v>
      </c>
      <c r="U100" s="15">
        <v>0</v>
      </c>
      <c r="V100" s="15">
        <v>5</v>
      </c>
      <c r="W100" s="15">
        <v>0</v>
      </c>
      <c r="X100" s="15">
        <v>6</v>
      </c>
      <c r="Y100" s="15">
        <f t="shared" si="6"/>
        <v>6</v>
      </c>
      <c r="Z100" s="15">
        <v>2</v>
      </c>
      <c r="AA100" s="15">
        <v>0</v>
      </c>
      <c r="AB100" s="15">
        <v>0</v>
      </c>
      <c r="AC100" s="15">
        <v>98.2</v>
      </c>
      <c r="AD100" s="15">
        <f t="shared" si="7"/>
        <v>98.2</v>
      </c>
    </row>
    <row r="101" spans="1:30" ht="36" x14ac:dyDescent="0.2">
      <c r="A101" s="62">
        <v>101</v>
      </c>
      <c r="B101" s="62">
        <v>100</v>
      </c>
      <c r="C101" s="63" t="s">
        <v>17</v>
      </c>
      <c r="D101" s="38" t="s">
        <v>161</v>
      </c>
      <c r="E101" s="15">
        <v>3</v>
      </c>
      <c r="F101" s="15">
        <v>0</v>
      </c>
      <c r="G101" s="15">
        <v>0</v>
      </c>
      <c r="H101" s="15">
        <v>10</v>
      </c>
      <c r="I101" s="15">
        <v>0</v>
      </c>
      <c r="J101" s="15">
        <v>2.58</v>
      </c>
      <c r="K101" s="15">
        <v>0</v>
      </c>
      <c r="L101" s="15">
        <v>0</v>
      </c>
      <c r="M101" s="15">
        <v>0</v>
      </c>
      <c r="N101" s="15">
        <v>10</v>
      </c>
      <c r="O101" s="15">
        <v>25</v>
      </c>
      <c r="P101" s="15">
        <v>4.33</v>
      </c>
      <c r="Q101" s="15">
        <v>2</v>
      </c>
      <c r="R101" s="15">
        <v>3.33</v>
      </c>
      <c r="S101" s="15">
        <v>1</v>
      </c>
      <c r="T101" s="15">
        <v>3</v>
      </c>
      <c r="U101" s="15">
        <v>0</v>
      </c>
      <c r="V101" s="15">
        <v>1</v>
      </c>
      <c r="W101" s="15">
        <v>0</v>
      </c>
      <c r="X101" s="15">
        <v>14.33</v>
      </c>
      <c r="Y101" s="15">
        <f t="shared" si="6"/>
        <v>18.728000000000002</v>
      </c>
      <c r="Z101" s="15">
        <v>0.67</v>
      </c>
      <c r="AA101" s="15">
        <v>0</v>
      </c>
      <c r="AB101" s="15">
        <v>0</v>
      </c>
      <c r="AC101" s="15">
        <v>80.25</v>
      </c>
      <c r="AD101" s="15">
        <f t="shared" si="7"/>
        <v>84.637999999999991</v>
      </c>
    </row>
    <row r="102" spans="1:30" ht="24" x14ac:dyDescent="0.2">
      <c r="A102" s="62">
        <v>102</v>
      </c>
      <c r="B102" s="62">
        <v>101</v>
      </c>
      <c r="C102" s="63" t="s">
        <v>162</v>
      </c>
      <c r="D102" s="38" t="s">
        <v>163</v>
      </c>
      <c r="E102" s="15">
        <v>30</v>
      </c>
      <c r="F102" s="15">
        <v>15</v>
      </c>
      <c r="G102" s="15">
        <v>0</v>
      </c>
      <c r="H102" s="15">
        <v>10</v>
      </c>
      <c r="I102" s="15">
        <v>0</v>
      </c>
      <c r="J102" s="15">
        <v>0.87</v>
      </c>
      <c r="K102" s="15">
        <v>0</v>
      </c>
      <c r="L102" s="15">
        <v>0</v>
      </c>
      <c r="M102" s="15">
        <v>0</v>
      </c>
      <c r="N102" s="15">
        <v>5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12</v>
      </c>
      <c r="Y102" s="15">
        <f t="shared" si="6"/>
        <v>15</v>
      </c>
      <c r="Z102" s="15">
        <v>3</v>
      </c>
      <c r="AA102" s="15">
        <v>0</v>
      </c>
      <c r="AB102" s="15">
        <v>4.33</v>
      </c>
      <c r="AC102" s="15">
        <v>80.209999999999994</v>
      </c>
      <c r="AD102" s="15">
        <f t="shared" si="7"/>
        <v>83.2</v>
      </c>
    </row>
    <row r="103" spans="1:30" x14ac:dyDescent="0.2">
      <c r="A103" s="62">
        <v>100</v>
      </c>
      <c r="B103" s="62">
        <v>102</v>
      </c>
      <c r="C103" s="63" t="s">
        <v>53</v>
      </c>
      <c r="D103" s="38" t="s">
        <v>60</v>
      </c>
      <c r="E103" s="15">
        <v>24</v>
      </c>
      <c r="F103" s="15">
        <v>15</v>
      </c>
      <c r="G103" s="15">
        <v>0</v>
      </c>
      <c r="H103" s="15">
        <v>0</v>
      </c>
      <c r="I103" s="15">
        <v>0</v>
      </c>
      <c r="J103" s="15">
        <v>1.39</v>
      </c>
      <c r="K103" s="15">
        <v>0</v>
      </c>
      <c r="L103" s="15">
        <v>0</v>
      </c>
      <c r="M103" s="15">
        <v>0</v>
      </c>
      <c r="N103" s="15">
        <v>0</v>
      </c>
      <c r="O103" s="15">
        <v>15</v>
      </c>
      <c r="P103" s="15">
        <v>1</v>
      </c>
      <c r="Q103" s="15">
        <v>1</v>
      </c>
      <c r="R103" s="15">
        <v>1</v>
      </c>
      <c r="S103" s="15">
        <v>2.67</v>
      </c>
      <c r="T103" s="15">
        <v>2.33</v>
      </c>
      <c r="U103" s="15">
        <v>0</v>
      </c>
      <c r="V103" s="15">
        <v>10</v>
      </c>
      <c r="W103" s="15">
        <v>0</v>
      </c>
      <c r="X103" s="15">
        <v>1</v>
      </c>
      <c r="Y103" s="15">
        <f t="shared" si="6"/>
        <v>1</v>
      </c>
      <c r="Z103" s="15">
        <v>5</v>
      </c>
      <c r="AA103" s="15">
        <v>0</v>
      </c>
      <c r="AB103" s="15">
        <v>3.33</v>
      </c>
      <c r="AC103" s="15">
        <v>82.73</v>
      </c>
      <c r="AD103" s="15">
        <f t="shared" si="7"/>
        <v>82.72</v>
      </c>
    </row>
    <row r="104" spans="1:30" ht="24" x14ac:dyDescent="0.2">
      <c r="A104" s="62">
        <v>103</v>
      </c>
      <c r="B104" s="62">
        <v>103</v>
      </c>
      <c r="C104" s="63" t="s">
        <v>61</v>
      </c>
      <c r="D104" s="38" t="s">
        <v>164</v>
      </c>
      <c r="E104" s="15">
        <v>27</v>
      </c>
      <c r="F104" s="15">
        <v>15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0</v>
      </c>
      <c r="O104" s="15">
        <v>25</v>
      </c>
      <c r="P104" s="15">
        <v>2.33</v>
      </c>
      <c r="Q104" s="15">
        <v>1.33</v>
      </c>
      <c r="R104" s="15">
        <v>3.33</v>
      </c>
      <c r="S104" s="15">
        <v>1.67</v>
      </c>
      <c r="T104" s="15">
        <v>1</v>
      </c>
      <c r="U104" s="15">
        <v>0</v>
      </c>
      <c r="V104" s="15">
        <v>0</v>
      </c>
      <c r="W104" s="15">
        <v>0</v>
      </c>
      <c r="X104" s="15">
        <v>0.33</v>
      </c>
      <c r="Y104" s="15">
        <f t="shared" si="6"/>
        <v>0.33</v>
      </c>
      <c r="Z104" s="15">
        <v>0</v>
      </c>
      <c r="AA104" s="15">
        <v>0</v>
      </c>
      <c r="AB104" s="15">
        <v>0</v>
      </c>
      <c r="AC104" s="15">
        <v>79.349999999999994</v>
      </c>
      <c r="AD104" s="15">
        <f t="shared" si="7"/>
        <v>79.339999999999989</v>
      </c>
    </row>
  </sheetData>
  <autoFilter ref="A1:AD1" xr:uid="{E9199714-CB05-4D26-A9DA-156A7F970D1C}">
    <sortState xmlns:xlrd2="http://schemas.microsoft.com/office/spreadsheetml/2017/richdata2" ref="A2:AD104">
      <sortCondition ref="B1"/>
    </sortState>
  </autoFilter>
  <conditionalFormatting sqref="X1:X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:Y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&amp;CQuestion 7a. Project cost estimate</oddHeader>
    <oddFooter>&amp;L&amp;"Arial,Bold"&amp;8Date: 3/27/2026&amp;C&amp;"Arial,Bold"&amp;8Major Maintenance Grant Fund&amp;R&amp;"Arial,Bold"&amp;8Page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C22BE-582C-4DD2-8350-AD82B6B9EC8C}">
  <sheetPr>
    <pageSetUpPr fitToPage="1"/>
  </sheetPr>
  <dimension ref="A1:AC104"/>
  <sheetViews>
    <sheetView zoomScaleNormal="100" zoomScaleSheetLayoutView="115" workbookViewId="0">
      <selection activeCell="D5" sqref="D5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7" t="s">
        <v>169</v>
      </c>
      <c r="B1" s="36" t="s">
        <v>196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208</v>
      </c>
    </row>
    <row r="2" spans="1:29" ht="36" x14ac:dyDescent="0.2">
      <c r="A2" s="62">
        <v>1</v>
      </c>
      <c r="B2" s="62">
        <v>1</v>
      </c>
      <c r="C2" s="38" t="s">
        <v>115</v>
      </c>
      <c r="D2" s="38" t="s">
        <v>116</v>
      </c>
      <c r="E2" s="15">
        <v>30</v>
      </c>
      <c r="F2" s="15">
        <v>15</v>
      </c>
      <c r="G2" s="15">
        <v>0</v>
      </c>
      <c r="H2" s="69">
        <v>20</v>
      </c>
      <c r="I2" s="15">
        <v>0</v>
      </c>
      <c r="J2" s="15">
        <v>1.74</v>
      </c>
      <c r="K2" s="15">
        <v>0</v>
      </c>
      <c r="L2" s="15">
        <v>0</v>
      </c>
      <c r="M2" s="15">
        <v>0</v>
      </c>
      <c r="N2" s="15">
        <v>10</v>
      </c>
      <c r="O2" s="15">
        <v>30</v>
      </c>
      <c r="P2" s="15">
        <v>3.67</v>
      </c>
      <c r="Q2" s="15">
        <v>3.33</v>
      </c>
      <c r="R2" s="15">
        <v>3.67</v>
      </c>
      <c r="S2" s="15">
        <v>2.33</v>
      </c>
      <c r="T2" s="15">
        <v>3</v>
      </c>
      <c r="U2" s="15">
        <v>45</v>
      </c>
      <c r="V2" s="15">
        <v>49</v>
      </c>
      <c r="W2" s="15">
        <v>4.33</v>
      </c>
      <c r="X2" s="15">
        <v>30</v>
      </c>
      <c r="Y2" s="15">
        <v>4</v>
      </c>
      <c r="Z2" s="15">
        <v>0</v>
      </c>
      <c r="AA2" s="15">
        <v>10</v>
      </c>
      <c r="AB2" s="15">
        <v>270.08</v>
      </c>
      <c r="AC2" s="15">
        <f t="shared" ref="AC2:AC33" si="0">SUM(E2:AA2)</f>
        <v>265.07000000000005</v>
      </c>
    </row>
    <row r="3" spans="1:29" ht="24" x14ac:dyDescent="0.2">
      <c r="A3" s="62">
        <v>2</v>
      </c>
      <c r="B3" s="62">
        <v>2</v>
      </c>
      <c r="C3" s="38" t="s">
        <v>117</v>
      </c>
      <c r="D3" s="38" t="s">
        <v>118</v>
      </c>
      <c r="E3" s="15">
        <v>30</v>
      </c>
      <c r="F3" s="15">
        <v>15</v>
      </c>
      <c r="G3" s="15">
        <v>0</v>
      </c>
      <c r="H3" s="69">
        <v>20</v>
      </c>
      <c r="I3" s="15">
        <v>0</v>
      </c>
      <c r="J3" s="15">
        <v>3.68</v>
      </c>
      <c r="K3" s="15">
        <v>0</v>
      </c>
      <c r="L3" s="15">
        <v>0</v>
      </c>
      <c r="M3" s="15">
        <v>0</v>
      </c>
      <c r="N3" s="15">
        <v>10</v>
      </c>
      <c r="O3" s="15">
        <v>25</v>
      </c>
      <c r="P3" s="15">
        <v>2</v>
      </c>
      <c r="Q3" s="15">
        <v>1.67</v>
      </c>
      <c r="R3" s="15">
        <v>3</v>
      </c>
      <c r="S3" s="15">
        <v>2</v>
      </c>
      <c r="T3" s="15">
        <v>3</v>
      </c>
      <c r="U3" s="15">
        <v>8.33</v>
      </c>
      <c r="V3" s="15">
        <v>50</v>
      </c>
      <c r="W3" s="15">
        <v>1.33</v>
      </c>
      <c r="X3" s="15">
        <v>27</v>
      </c>
      <c r="Y3" s="15">
        <v>8.33</v>
      </c>
      <c r="Z3" s="15">
        <v>0</v>
      </c>
      <c r="AA3" s="15">
        <v>10</v>
      </c>
      <c r="AB3" s="15">
        <v>221.35</v>
      </c>
      <c r="AC3" s="15">
        <f t="shared" si="0"/>
        <v>220.34000000000003</v>
      </c>
    </row>
    <row r="4" spans="1:29" ht="24" x14ac:dyDescent="0.2">
      <c r="A4" s="62">
        <v>4</v>
      </c>
      <c r="B4" s="62">
        <v>3</v>
      </c>
      <c r="C4" s="38" t="s">
        <v>13</v>
      </c>
      <c r="D4" s="38" t="s">
        <v>52</v>
      </c>
      <c r="E4" s="15">
        <v>30</v>
      </c>
      <c r="F4" s="15">
        <v>15</v>
      </c>
      <c r="G4" s="15">
        <v>0</v>
      </c>
      <c r="H4" s="15">
        <v>20</v>
      </c>
      <c r="I4" s="15">
        <v>0</v>
      </c>
      <c r="J4" s="15">
        <v>2.17</v>
      </c>
      <c r="K4" s="15">
        <v>0</v>
      </c>
      <c r="L4" s="15">
        <v>0</v>
      </c>
      <c r="M4" s="15">
        <v>0</v>
      </c>
      <c r="N4" s="15">
        <v>8</v>
      </c>
      <c r="O4" s="15">
        <v>30</v>
      </c>
      <c r="P4" s="15">
        <v>3.67</v>
      </c>
      <c r="Q4" s="15">
        <v>1</v>
      </c>
      <c r="R4" s="15">
        <v>3.33</v>
      </c>
      <c r="S4" s="15">
        <v>2.33</v>
      </c>
      <c r="T4" s="15">
        <v>3</v>
      </c>
      <c r="U4" s="15">
        <v>10</v>
      </c>
      <c r="V4" s="15">
        <v>32.33</v>
      </c>
      <c r="W4" s="15">
        <v>4</v>
      </c>
      <c r="X4" s="15">
        <v>24.494999999999997</v>
      </c>
      <c r="Y4" s="15">
        <v>0</v>
      </c>
      <c r="Z4" s="15">
        <v>0</v>
      </c>
      <c r="AA4" s="15">
        <v>13.67</v>
      </c>
      <c r="AB4" s="15">
        <v>196.84</v>
      </c>
      <c r="AC4" s="15">
        <f t="shared" si="0"/>
        <v>202.99499999999998</v>
      </c>
    </row>
    <row r="5" spans="1:29" ht="24" x14ac:dyDescent="0.2">
      <c r="A5" s="62">
        <v>3</v>
      </c>
      <c r="B5" s="62">
        <v>4</v>
      </c>
      <c r="C5" s="38" t="s">
        <v>19</v>
      </c>
      <c r="D5" s="38" t="s">
        <v>165</v>
      </c>
      <c r="E5" s="15">
        <v>30</v>
      </c>
      <c r="F5" s="15">
        <v>15</v>
      </c>
      <c r="G5" s="15">
        <v>0</v>
      </c>
      <c r="H5" s="69">
        <v>20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2.67</v>
      </c>
      <c r="Q5" s="15">
        <v>2</v>
      </c>
      <c r="R5" s="15">
        <v>2.67</v>
      </c>
      <c r="S5" s="15">
        <v>1.67</v>
      </c>
      <c r="T5" s="15">
        <v>2.67</v>
      </c>
      <c r="U5" s="15">
        <v>0</v>
      </c>
      <c r="V5" s="15">
        <v>41.13</v>
      </c>
      <c r="W5" s="15">
        <v>5</v>
      </c>
      <c r="X5" s="15">
        <v>29.33</v>
      </c>
      <c r="Y5" s="15">
        <v>5</v>
      </c>
      <c r="Z5" s="15">
        <v>0</v>
      </c>
      <c r="AA5" s="15">
        <v>1</v>
      </c>
      <c r="AB5" s="15">
        <v>202.32</v>
      </c>
      <c r="AC5" s="15">
        <f t="shared" si="0"/>
        <v>197.32999999999998</v>
      </c>
    </row>
    <row r="6" spans="1:29" ht="24" x14ac:dyDescent="0.2">
      <c r="A6" s="62">
        <v>5</v>
      </c>
      <c r="B6" s="62">
        <v>5</v>
      </c>
      <c r="C6" s="38" t="s">
        <v>82</v>
      </c>
      <c r="D6" s="38" t="s">
        <v>83</v>
      </c>
      <c r="E6" s="15">
        <v>30</v>
      </c>
      <c r="F6" s="15">
        <v>15</v>
      </c>
      <c r="G6" s="15">
        <v>0</v>
      </c>
      <c r="H6" s="69">
        <v>20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10</v>
      </c>
      <c r="O6" s="15">
        <v>30</v>
      </c>
      <c r="P6" s="15">
        <v>2.33</v>
      </c>
      <c r="Q6" s="15">
        <v>1.33</v>
      </c>
      <c r="R6" s="15">
        <v>2</v>
      </c>
      <c r="S6" s="15">
        <v>2</v>
      </c>
      <c r="T6" s="15">
        <v>2</v>
      </c>
      <c r="U6" s="15">
        <v>25</v>
      </c>
      <c r="V6" s="15">
        <v>10.35</v>
      </c>
      <c r="W6" s="15">
        <v>4</v>
      </c>
      <c r="X6" s="15">
        <v>21.927999999999997</v>
      </c>
      <c r="Y6" s="15">
        <v>4</v>
      </c>
      <c r="Z6" s="15">
        <v>0</v>
      </c>
      <c r="AA6" s="15">
        <v>10</v>
      </c>
      <c r="AB6" s="15">
        <v>190.7</v>
      </c>
      <c r="AC6" s="15">
        <f t="shared" si="0"/>
        <v>191.28799999999998</v>
      </c>
    </row>
    <row r="7" spans="1:29" ht="36" x14ac:dyDescent="0.2">
      <c r="A7" s="62">
        <v>8</v>
      </c>
      <c r="B7" s="62">
        <v>6</v>
      </c>
      <c r="C7" s="38" t="s">
        <v>18</v>
      </c>
      <c r="D7" s="38" t="s">
        <v>75</v>
      </c>
      <c r="E7" s="15">
        <v>30</v>
      </c>
      <c r="F7" s="15">
        <v>15</v>
      </c>
      <c r="G7" s="15">
        <v>0</v>
      </c>
      <c r="H7" s="15">
        <v>10</v>
      </c>
      <c r="I7" s="15">
        <v>0</v>
      </c>
      <c r="J7" s="15">
        <v>3.06</v>
      </c>
      <c r="K7" s="15">
        <v>0</v>
      </c>
      <c r="L7" s="15">
        <v>0</v>
      </c>
      <c r="M7" s="15">
        <v>0</v>
      </c>
      <c r="N7" s="15">
        <v>8</v>
      </c>
      <c r="O7" s="15">
        <v>30</v>
      </c>
      <c r="P7" s="15">
        <v>2</v>
      </c>
      <c r="Q7" s="15">
        <v>4</v>
      </c>
      <c r="R7" s="15">
        <v>4</v>
      </c>
      <c r="S7" s="15">
        <v>2.33</v>
      </c>
      <c r="T7" s="15">
        <v>4</v>
      </c>
      <c r="U7" s="15">
        <v>18.329999999999998</v>
      </c>
      <c r="V7" s="15">
        <v>30.22</v>
      </c>
      <c r="W7" s="15">
        <v>0</v>
      </c>
      <c r="X7" s="15">
        <v>17.672000000000001</v>
      </c>
      <c r="Y7" s="15">
        <v>7</v>
      </c>
      <c r="Z7" s="15">
        <v>0</v>
      </c>
      <c r="AA7" s="15">
        <v>0.33</v>
      </c>
      <c r="AB7" s="15">
        <v>181.94</v>
      </c>
      <c r="AC7" s="15">
        <f t="shared" si="0"/>
        <v>185.94200000000001</v>
      </c>
    </row>
    <row r="8" spans="1:29" ht="15" x14ac:dyDescent="0.2">
      <c r="A8" s="62">
        <v>6</v>
      </c>
      <c r="B8" s="62">
        <v>7</v>
      </c>
      <c r="C8" s="38" t="s">
        <v>12</v>
      </c>
      <c r="D8" s="38" t="s">
        <v>88</v>
      </c>
      <c r="E8" s="15">
        <v>27</v>
      </c>
      <c r="F8" s="15">
        <v>15</v>
      </c>
      <c r="G8" s="15">
        <v>0</v>
      </c>
      <c r="H8" s="69">
        <v>20</v>
      </c>
      <c r="I8" s="15">
        <v>0</v>
      </c>
      <c r="J8" s="15">
        <v>4.59</v>
      </c>
      <c r="K8" s="15">
        <v>0</v>
      </c>
      <c r="L8" s="15">
        <v>0</v>
      </c>
      <c r="M8" s="15">
        <v>0</v>
      </c>
      <c r="N8" s="15">
        <v>10</v>
      </c>
      <c r="O8" s="15">
        <v>25</v>
      </c>
      <c r="P8" s="15">
        <v>4.67</v>
      </c>
      <c r="Q8" s="15">
        <v>2</v>
      </c>
      <c r="R8" s="15">
        <v>4.67</v>
      </c>
      <c r="S8" s="15">
        <v>5</v>
      </c>
      <c r="T8" s="15">
        <v>3.33</v>
      </c>
      <c r="U8" s="15">
        <v>0</v>
      </c>
      <c r="V8" s="15">
        <v>25.72</v>
      </c>
      <c r="W8" s="15">
        <v>0.33</v>
      </c>
      <c r="X8" s="15">
        <v>27</v>
      </c>
      <c r="Y8" s="15">
        <v>0.33</v>
      </c>
      <c r="Z8" s="15">
        <v>0</v>
      </c>
      <c r="AA8" s="15">
        <v>10</v>
      </c>
      <c r="AB8" s="15">
        <v>189.64</v>
      </c>
      <c r="AC8" s="15">
        <f t="shared" si="0"/>
        <v>184.64000000000004</v>
      </c>
    </row>
    <row r="9" spans="1:29" ht="24" x14ac:dyDescent="0.2">
      <c r="A9" s="62">
        <v>9</v>
      </c>
      <c r="B9" s="62">
        <v>8</v>
      </c>
      <c r="C9" s="38" t="s">
        <v>85</v>
      </c>
      <c r="D9" s="38" t="s">
        <v>86</v>
      </c>
      <c r="E9" s="15">
        <v>30</v>
      </c>
      <c r="F9" s="15">
        <v>13.25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10</v>
      </c>
      <c r="O9" s="15">
        <v>30</v>
      </c>
      <c r="P9" s="15">
        <v>2.67</v>
      </c>
      <c r="Q9" s="15">
        <v>2</v>
      </c>
      <c r="R9" s="15">
        <v>3</v>
      </c>
      <c r="S9" s="15">
        <v>2</v>
      </c>
      <c r="T9" s="15">
        <v>2.33</v>
      </c>
      <c r="U9" s="15">
        <v>25</v>
      </c>
      <c r="V9" s="15">
        <v>30.61</v>
      </c>
      <c r="W9" s="15">
        <v>3.33</v>
      </c>
      <c r="X9" s="15">
        <v>19.8</v>
      </c>
      <c r="Y9" s="15">
        <v>0.33</v>
      </c>
      <c r="Z9" s="15">
        <v>0</v>
      </c>
      <c r="AA9" s="15">
        <v>7.67</v>
      </c>
      <c r="AB9" s="15">
        <v>178.63</v>
      </c>
      <c r="AC9" s="15">
        <f t="shared" si="0"/>
        <v>183.43000000000004</v>
      </c>
    </row>
    <row r="10" spans="1:29" ht="24" x14ac:dyDescent="0.2">
      <c r="A10" s="62">
        <v>7</v>
      </c>
      <c r="B10" s="62">
        <v>9</v>
      </c>
      <c r="C10" s="38" t="s">
        <v>12</v>
      </c>
      <c r="D10" s="38" t="s">
        <v>48</v>
      </c>
      <c r="E10" s="15">
        <v>30</v>
      </c>
      <c r="F10" s="15">
        <v>15</v>
      </c>
      <c r="G10" s="15">
        <v>0</v>
      </c>
      <c r="H10" s="69">
        <v>20</v>
      </c>
      <c r="I10" s="15">
        <v>0</v>
      </c>
      <c r="J10" s="15">
        <v>4.63</v>
      </c>
      <c r="K10" s="15">
        <v>0</v>
      </c>
      <c r="L10" s="15">
        <v>0</v>
      </c>
      <c r="M10" s="15">
        <v>0</v>
      </c>
      <c r="N10" s="15">
        <v>5</v>
      </c>
      <c r="O10" s="15">
        <v>30</v>
      </c>
      <c r="P10" s="15">
        <v>4</v>
      </c>
      <c r="Q10" s="15">
        <v>2.33</v>
      </c>
      <c r="R10" s="15">
        <v>2</v>
      </c>
      <c r="S10" s="15">
        <v>3</v>
      </c>
      <c r="T10" s="15">
        <v>4</v>
      </c>
      <c r="U10" s="15">
        <v>0</v>
      </c>
      <c r="V10" s="15">
        <v>20.2</v>
      </c>
      <c r="W10" s="15">
        <v>2.67</v>
      </c>
      <c r="X10" s="15">
        <v>27</v>
      </c>
      <c r="Y10" s="15">
        <v>2.33</v>
      </c>
      <c r="Z10" s="15">
        <v>0</v>
      </c>
      <c r="AA10" s="15">
        <v>5.33</v>
      </c>
      <c r="AB10" s="15">
        <v>182.5</v>
      </c>
      <c r="AC10" s="15">
        <f t="shared" si="0"/>
        <v>177.49</v>
      </c>
    </row>
    <row r="11" spans="1:29" ht="24" x14ac:dyDescent="0.2">
      <c r="A11" s="62">
        <v>13</v>
      </c>
      <c r="B11" s="62">
        <v>10</v>
      </c>
      <c r="C11" s="38" t="s">
        <v>45</v>
      </c>
      <c r="D11" s="38" t="s">
        <v>46</v>
      </c>
      <c r="E11" s="15">
        <v>30</v>
      </c>
      <c r="F11" s="15">
        <v>15</v>
      </c>
      <c r="G11" s="15">
        <v>0</v>
      </c>
      <c r="H11" s="15">
        <v>20</v>
      </c>
      <c r="I11" s="15">
        <v>0</v>
      </c>
      <c r="J11" s="15">
        <v>4.26</v>
      </c>
      <c r="K11" s="15">
        <v>0</v>
      </c>
      <c r="L11" s="15">
        <v>0</v>
      </c>
      <c r="M11" s="15">
        <v>0</v>
      </c>
      <c r="N11" s="15">
        <v>5</v>
      </c>
      <c r="O11" s="15">
        <v>30</v>
      </c>
      <c r="P11" s="15">
        <v>2</v>
      </c>
      <c r="Q11" s="15">
        <v>2</v>
      </c>
      <c r="R11" s="15">
        <v>3</v>
      </c>
      <c r="S11" s="15">
        <v>2</v>
      </c>
      <c r="T11" s="15">
        <v>2</v>
      </c>
      <c r="U11" s="15">
        <v>0</v>
      </c>
      <c r="V11" s="15">
        <v>15</v>
      </c>
      <c r="W11" s="15">
        <v>2</v>
      </c>
      <c r="X11" s="15">
        <v>21.927999999999997</v>
      </c>
      <c r="Y11" s="15">
        <v>12.67</v>
      </c>
      <c r="Z11" s="15">
        <v>0</v>
      </c>
      <c r="AA11" s="15">
        <v>10</v>
      </c>
      <c r="AB11" s="15">
        <v>171.26</v>
      </c>
      <c r="AC11" s="15">
        <f t="shared" si="0"/>
        <v>176.85799999999998</v>
      </c>
    </row>
    <row r="12" spans="1:29" ht="24" x14ac:dyDescent="0.2">
      <c r="A12" s="62">
        <v>10</v>
      </c>
      <c r="B12" s="62">
        <v>11</v>
      </c>
      <c r="C12" s="38" t="s">
        <v>35</v>
      </c>
      <c r="D12" s="38" t="s">
        <v>58</v>
      </c>
      <c r="E12" s="15">
        <v>30</v>
      </c>
      <c r="F12" s="15">
        <v>6</v>
      </c>
      <c r="G12" s="15">
        <v>0</v>
      </c>
      <c r="H12" s="69">
        <v>20</v>
      </c>
      <c r="I12" s="15">
        <v>0</v>
      </c>
      <c r="J12" s="15">
        <v>2.71</v>
      </c>
      <c r="K12" s="15">
        <v>0</v>
      </c>
      <c r="L12" s="15">
        <v>0</v>
      </c>
      <c r="M12" s="15">
        <v>0</v>
      </c>
      <c r="N12" s="15">
        <v>10</v>
      </c>
      <c r="O12" s="15">
        <v>30</v>
      </c>
      <c r="P12" s="15">
        <v>4</v>
      </c>
      <c r="Q12" s="15">
        <v>2</v>
      </c>
      <c r="R12" s="15">
        <v>5</v>
      </c>
      <c r="S12" s="15">
        <v>2</v>
      </c>
      <c r="T12" s="15">
        <v>4</v>
      </c>
      <c r="U12" s="15">
        <v>0</v>
      </c>
      <c r="V12" s="15">
        <v>12</v>
      </c>
      <c r="W12" s="15">
        <v>0.33</v>
      </c>
      <c r="X12" s="15">
        <v>29</v>
      </c>
      <c r="Y12" s="15">
        <v>6</v>
      </c>
      <c r="Z12" s="15">
        <v>0</v>
      </c>
      <c r="AA12" s="15">
        <v>8.67</v>
      </c>
      <c r="AB12" s="15">
        <v>176.71</v>
      </c>
      <c r="AC12" s="15">
        <f t="shared" si="0"/>
        <v>171.71</v>
      </c>
    </row>
    <row r="13" spans="1:29" ht="24" x14ac:dyDescent="0.2">
      <c r="A13" s="62">
        <v>15</v>
      </c>
      <c r="B13" s="62">
        <v>12</v>
      </c>
      <c r="C13" s="38" t="s">
        <v>18</v>
      </c>
      <c r="D13" s="38" t="s">
        <v>42</v>
      </c>
      <c r="E13" s="15">
        <v>24</v>
      </c>
      <c r="F13" s="15">
        <v>8.6</v>
      </c>
      <c r="G13" s="15">
        <v>0</v>
      </c>
      <c r="H13" s="15">
        <v>0</v>
      </c>
      <c r="I13" s="15">
        <v>0</v>
      </c>
      <c r="J13" s="15">
        <v>2.76</v>
      </c>
      <c r="K13" s="15">
        <v>0</v>
      </c>
      <c r="L13" s="15">
        <v>0</v>
      </c>
      <c r="M13" s="15">
        <v>0</v>
      </c>
      <c r="N13" s="15">
        <v>8</v>
      </c>
      <c r="O13" s="15">
        <v>25</v>
      </c>
      <c r="P13" s="15">
        <v>1</v>
      </c>
      <c r="Q13" s="15">
        <v>4</v>
      </c>
      <c r="R13" s="15">
        <v>4.67</v>
      </c>
      <c r="S13" s="15">
        <v>4.33</v>
      </c>
      <c r="T13" s="15">
        <v>3</v>
      </c>
      <c r="U13" s="15">
        <v>0</v>
      </c>
      <c r="V13" s="15">
        <v>50</v>
      </c>
      <c r="W13" s="15">
        <v>0</v>
      </c>
      <c r="X13" s="15">
        <v>15</v>
      </c>
      <c r="Y13" s="15">
        <v>0</v>
      </c>
      <c r="Z13" s="15">
        <v>0</v>
      </c>
      <c r="AA13" s="15">
        <v>21</v>
      </c>
      <c r="AB13" s="15">
        <v>168.36</v>
      </c>
      <c r="AC13" s="15">
        <f t="shared" si="0"/>
        <v>171.36</v>
      </c>
    </row>
    <row r="14" spans="1:29" ht="24" x14ac:dyDescent="0.2">
      <c r="A14" s="62">
        <v>18</v>
      </c>
      <c r="B14" s="62">
        <v>13</v>
      </c>
      <c r="C14" s="38" t="s">
        <v>70</v>
      </c>
      <c r="D14" s="38" t="s">
        <v>71</v>
      </c>
      <c r="E14" s="15">
        <v>30</v>
      </c>
      <c r="F14" s="15">
        <v>3</v>
      </c>
      <c r="G14" s="15">
        <v>0</v>
      </c>
      <c r="H14" s="15">
        <v>20</v>
      </c>
      <c r="I14" s="15">
        <v>0</v>
      </c>
      <c r="J14" s="15">
        <v>2.2000000000000002</v>
      </c>
      <c r="K14" s="15">
        <v>0</v>
      </c>
      <c r="L14" s="15">
        <v>0</v>
      </c>
      <c r="M14" s="15">
        <v>0</v>
      </c>
      <c r="N14" s="15">
        <v>10</v>
      </c>
      <c r="O14" s="15">
        <v>30</v>
      </c>
      <c r="P14" s="15">
        <v>2</v>
      </c>
      <c r="Q14" s="15">
        <v>3.33</v>
      </c>
      <c r="R14" s="15">
        <v>3.33</v>
      </c>
      <c r="S14" s="15">
        <v>3.67</v>
      </c>
      <c r="T14" s="15">
        <v>1.67</v>
      </c>
      <c r="U14" s="15">
        <v>0</v>
      </c>
      <c r="V14" s="15">
        <v>19.260000000000002</v>
      </c>
      <c r="W14" s="15">
        <v>1</v>
      </c>
      <c r="X14" s="15">
        <v>24</v>
      </c>
      <c r="Y14" s="15">
        <v>8.67</v>
      </c>
      <c r="Z14" s="15">
        <v>0</v>
      </c>
      <c r="AA14" s="15">
        <v>8.33</v>
      </c>
      <c r="AB14" s="15">
        <v>164.46</v>
      </c>
      <c r="AC14" s="15">
        <f t="shared" si="0"/>
        <v>170.46</v>
      </c>
    </row>
    <row r="15" spans="1:29" ht="24" x14ac:dyDescent="0.2">
      <c r="A15" s="62">
        <v>17</v>
      </c>
      <c r="B15" s="62">
        <v>14</v>
      </c>
      <c r="C15" s="38" t="s">
        <v>13</v>
      </c>
      <c r="D15" s="38" t="s">
        <v>49</v>
      </c>
      <c r="E15" s="15">
        <v>27</v>
      </c>
      <c r="F15" s="15">
        <v>15</v>
      </c>
      <c r="G15" s="15">
        <v>0</v>
      </c>
      <c r="H15" s="15">
        <v>10</v>
      </c>
      <c r="I15" s="15">
        <v>0</v>
      </c>
      <c r="J15" s="15">
        <v>2.17</v>
      </c>
      <c r="K15" s="15">
        <v>0</v>
      </c>
      <c r="L15" s="15">
        <v>0</v>
      </c>
      <c r="M15" s="15">
        <v>0</v>
      </c>
      <c r="N15" s="15">
        <v>8</v>
      </c>
      <c r="O15" s="15">
        <v>30</v>
      </c>
      <c r="P15" s="15">
        <v>3.67</v>
      </c>
      <c r="Q15" s="15">
        <v>1</v>
      </c>
      <c r="R15" s="15">
        <v>3.33</v>
      </c>
      <c r="S15" s="15">
        <v>2.33</v>
      </c>
      <c r="T15" s="15">
        <v>3</v>
      </c>
      <c r="U15" s="15">
        <v>0</v>
      </c>
      <c r="V15" s="15">
        <v>28</v>
      </c>
      <c r="W15" s="15">
        <v>2.67</v>
      </c>
      <c r="X15" s="15">
        <v>20.327999999999999</v>
      </c>
      <c r="Y15" s="15">
        <v>4</v>
      </c>
      <c r="Z15" s="15">
        <v>0</v>
      </c>
      <c r="AA15" s="15">
        <v>9.33</v>
      </c>
      <c r="AB15" s="15">
        <v>164.84</v>
      </c>
      <c r="AC15" s="15">
        <f t="shared" si="0"/>
        <v>169.828</v>
      </c>
    </row>
    <row r="16" spans="1:29" ht="24" x14ac:dyDescent="0.2">
      <c r="A16" s="62">
        <v>21</v>
      </c>
      <c r="B16" s="62">
        <v>15</v>
      </c>
      <c r="C16" s="38" t="s">
        <v>27</v>
      </c>
      <c r="D16" s="38" t="s">
        <v>91</v>
      </c>
      <c r="E16" s="15">
        <v>27</v>
      </c>
      <c r="F16" s="15">
        <v>12.6</v>
      </c>
      <c r="G16" s="15">
        <v>0</v>
      </c>
      <c r="H16" s="15">
        <v>0</v>
      </c>
      <c r="I16" s="15">
        <v>0</v>
      </c>
      <c r="J16" s="15">
        <v>1.51</v>
      </c>
      <c r="K16" s="15">
        <v>0</v>
      </c>
      <c r="L16" s="15">
        <v>0</v>
      </c>
      <c r="M16" s="15">
        <v>0</v>
      </c>
      <c r="N16" s="15">
        <v>0</v>
      </c>
      <c r="O16" s="15">
        <v>30</v>
      </c>
      <c r="P16" s="15">
        <v>3.67</v>
      </c>
      <c r="Q16" s="15">
        <v>2</v>
      </c>
      <c r="R16" s="15">
        <v>3</v>
      </c>
      <c r="S16" s="15">
        <v>3.67</v>
      </c>
      <c r="T16" s="15">
        <v>1.67</v>
      </c>
      <c r="U16" s="15">
        <v>0</v>
      </c>
      <c r="V16" s="15">
        <v>47</v>
      </c>
      <c r="W16" s="15">
        <v>5</v>
      </c>
      <c r="X16" s="15">
        <v>20.327999999999999</v>
      </c>
      <c r="Y16" s="15">
        <v>7</v>
      </c>
      <c r="Z16" s="15">
        <v>0</v>
      </c>
      <c r="AA16" s="15">
        <v>4.33</v>
      </c>
      <c r="AB16" s="15">
        <v>163.78</v>
      </c>
      <c r="AC16" s="15">
        <f t="shared" si="0"/>
        <v>168.77800000000002</v>
      </c>
    </row>
    <row r="17" spans="1:29" ht="24" x14ac:dyDescent="0.2">
      <c r="A17" s="62">
        <v>11</v>
      </c>
      <c r="B17" s="62">
        <v>16</v>
      </c>
      <c r="C17" s="38" t="s">
        <v>12</v>
      </c>
      <c r="D17" s="38" t="s">
        <v>72</v>
      </c>
      <c r="E17" s="15">
        <v>24</v>
      </c>
      <c r="F17" s="15">
        <v>13.4</v>
      </c>
      <c r="G17" s="15">
        <v>0</v>
      </c>
      <c r="H17" s="69">
        <v>20</v>
      </c>
      <c r="I17" s="15">
        <v>0</v>
      </c>
      <c r="J17" s="15">
        <v>4.53</v>
      </c>
      <c r="K17" s="15">
        <v>0</v>
      </c>
      <c r="L17" s="15">
        <v>0</v>
      </c>
      <c r="M17" s="15">
        <v>0</v>
      </c>
      <c r="N17" s="15">
        <v>10</v>
      </c>
      <c r="O17" s="15">
        <v>30</v>
      </c>
      <c r="P17" s="15">
        <v>4</v>
      </c>
      <c r="Q17" s="15">
        <v>2</v>
      </c>
      <c r="R17" s="15">
        <v>3.33</v>
      </c>
      <c r="S17" s="15">
        <v>3</v>
      </c>
      <c r="T17" s="15">
        <v>2</v>
      </c>
      <c r="U17" s="15">
        <v>0</v>
      </c>
      <c r="V17" s="15">
        <v>11</v>
      </c>
      <c r="W17" s="15">
        <v>3.33</v>
      </c>
      <c r="X17" s="15">
        <v>27.67</v>
      </c>
      <c r="Y17" s="15">
        <v>6.33</v>
      </c>
      <c r="Z17" s="15">
        <v>0</v>
      </c>
      <c r="AA17" s="15">
        <v>2</v>
      </c>
      <c r="AB17" s="15">
        <v>171.59</v>
      </c>
      <c r="AC17" s="15">
        <f t="shared" si="0"/>
        <v>166.59</v>
      </c>
    </row>
    <row r="18" spans="1:29" ht="36" x14ac:dyDescent="0.2">
      <c r="A18" s="62">
        <v>12</v>
      </c>
      <c r="B18" s="62">
        <v>17</v>
      </c>
      <c r="C18" s="38" t="s">
        <v>16</v>
      </c>
      <c r="D18" s="38" t="s">
        <v>87</v>
      </c>
      <c r="E18" s="15">
        <v>27</v>
      </c>
      <c r="F18" s="15">
        <v>15</v>
      </c>
      <c r="G18" s="15">
        <v>0</v>
      </c>
      <c r="H18" s="69">
        <v>20</v>
      </c>
      <c r="I18" s="15">
        <v>0</v>
      </c>
      <c r="J18" s="15">
        <v>2.14</v>
      </c>
      <c r="K18" s="15">
        <v>0</v>
      </c>
      <c r="L18" s="15">
        <v>0</v>
      </c>
      <c r="M18" s="15">
        <v>0</v>
      </c>
      <c r="N18" s="15">
        <v>10</v>
      </c>
      <c r="O18" s="15">
        <v>30</v>
      </c>
      <c r="P18" s="15">
        <v>2</v>
      </c>
      <c r="Q18" s="15">
        <v>1</v>
      </c>
      <c r="R18" s="15">
        <v>1</v>
      </c>
      <c r="S18" s="15">
        <v>1.33</v>
      </c>
      <c r="T18" s="15">
        <v>2</v>
      </c>
      <c r="U18" s="15">
        <v>0</v>
      </c>
      <c r="V18" s="15">
        <v>12</v>
      </c>
      <c r="W18" s="15">
        <v>3.67</v>
      </c>
      <c r="X18" s="15">
        <v>28</v>
      </c>
      <c r="Y18" s="15">
        <v>4.67</v>
      </c>
      <c r="Z18" s="15">
        <v>0</v>
      </c>
      <c r="AA18" s="15">
        <v>6.67</v>
      </c>
      <c r="AB18" s="15">
        <v>171.47</v>
      </c>
      <c r="AC18" s="15">
        <f t="shared" si="0"/>
        <v>166.47999999999996</v>
      </c>
    </row>
    <row r="19" spans="1:29" ht="24" x14ac:dyDescent="0.2">
      <c r="A19" s="62">
        <v>14</v>
      </c>
      <c r="B19" s="62">
        <v>18</v>
      </c>
      <c r="C19" s="38" t="s">
        <v>12</v>
      </c>
      <c r="D19" s="38" t="s">
        <v>21</v>
      </c>
      <c r="E19" s="15">
        <v>21</v>
      </c>
      <c r="F19" s="15">
        <v>12.6</v>
      </c>
      <c r="G19" s="15">
        <v>0</v>
      </c>
      <c r="H19" s="69">
        <v>20</v>
      </c>
      <c r="I19" s="15">
        <v>0</v>
      </c>
      <c r="J19" s="15">
        <v>4.6100000000000003</v>
      </c>
      <c r="K19" s="15">
        <v>0</v>
      </c>
      <c r="L19" s="15">
        <v>0</v>
      </c>
      <c r="M19" s="15">
        <v>0</v>
      </c>
      <c r="N19" s="15">
        <v>10</v>
      </c>
      <c r="O19" s="15">
        <v>30</v>
      </c>
      <c r="P19" s="15">
        <v>4</v>
      </c>
      <c r="Q19" s="15">
        <v>2.33</v>
      </c>
      <c r="R19" s="15">
        <v>2.67</v>
      </c>
      <c r="S19" s="15">
        <v>3</v>
      </c>
      <c r="T19" s="15">
        <v>2.67</v>
      </c>
      <c r="U19" s="15">
        <v>0</v>
      </c>
      <c r="V19" s="15">
        <v>9.5399999999999991</v>
      </c>
      <c r="W19" s="15">
        <v>2</v>
      </c>
      <c r="X19" s="15">
        <v>27.67</v>
      </c>
      <c r="Y19" s="15">
        <v>4.67</v>
      </c>
      <c r="Z19" s="15">
        <v>0</v>
      </c>
      <c r="AA19" s="15">
        <v>6.67</v>
      </c>
      <c r="AB19" s="15">
        <v>168.41</v>
      </c>
      <c r="AC19" s="15">
        <f t="shared" si="0"/>
        <v>163.43</v>
      </c>
    </row>
    <row r="20" spans="1:29" ht="24" x14ac:dyDescent="0.2">
      <c r="A20" s="62">
        <v>28</v>
      </c>
      <c r="B20" s="62">
        <v>19</v>
      </c>
      <c r="C20" s="38" t="s">
        <v>17</v>
      </c>
      <c r="D20" s="38" t="s">
        <v>124</v>
      </c>
      <c r="E20" s="15">
        <v>12</v>
      </c>
      <c r="F20" s="15">
        <v>15</v>
      </c>
      <c r="G20" s="15">
        <v>0</v>
      </c>
      <c r="H20" s="15">
        <v>10</v>
      </c>
      <c r="I20" s="15">
        <v>0</v>
      </c>
      <c r="J20" s="15">
        <v>2.58</v>
      </c>
      <c r="K20" s="15">
        <v>0</v>
      </c>
      <c r="L20" s="15">
        <v>0</v>
      </c>
      <c r="M20" s="15">
        <v>0</v>
      </c>
      <c r="N20" s="15">
        <v>10</v>
      </c>
      <c r="O20" s="15">
        <v>25</v>
      </c>
      <c r="P20" s="15">
        <v>4.33</v>
      </c>
      <c r="Q20" s="15">
        <v>2</v>
      </c>
      <c r="R20" s="15">
        <v>3.33</v>
      </c>
      <c r="S20" s="15">
        <v>1</v>
      </c>
      <c r="T20" s="15">
        <v>3</v>
      </c>
      <c r="U20" s="15">
        <v>0</v>
      </c>
      <c r="V20" s="15">
        <v>26.01</v>
      </c>
      <c r="W20" s="15">
        <v>3.67</v>
      </c>
      <c r="X20" s="15">
        <v>18.728000000000002</v>
      </c>
      <c r="Y20" s="15">
        <v>10</v>
      </c>
      <c r="Z20" s="15">
        <v>0</v>
      </c>
      <c r="AA20" s="15">
        <v>16</v>
      </c>
      <c r="AB20" s="15">
        <v>158.26</v>
      </c>
      <c r="AC20" s="15">
        <f t="shared" si="0"/>
        <v>162.648</v>
      </c>
    </row>
    <row r="21" spans="1:29" ht="36" x14ac:dyDescent="0.2">
      <c r="A21" s="62">
        <v>30</v>
      </c>
      <c r="B21" s="62">
        <v>20</v>
      </c>
      <c r="C21" s="38" t="s">
        <v>17</v>
      </c>
      <c r="D21" s="38" t="s">
        <v>126</v>
      </c>
      <c r="E21" s="15">
        <v>27</v>
      </c>
      <c r="F21" s="15">
        <v>15</v>
      </c>
      <c r="G21" s="15">
        <v>0</v>
      </c>
      <c r="H21" s="15">
        <v>10</v>
      </c>
      <c r="I21" s="15">
        <v>0</v>
      </c>
      <c r="J21" s="15">
        <v>2.58</v>
      </c>
      <c r="K21" s="15">
        <v>0</v>
      </c>
      <c r="L21" s="15">
        <v>0</v>
      </c>
      <c r="M21" s="15">
        <v>0</v>
      </c>
      <c r="N21" s="15">
        <v>8</v>
      </c>
      <c r="O21" s="15">
        <v>25</v>
      </c>
      <c r="P21" s="15">
        <v>4.33</v>
      </c>
      <c r="Q21" s="15">
        <v>2</v>
      </c>
      <c r="R21" s="15">
        <v>3.33</v>
      </c>
      <c r="S21" s="15">
        <v>1</v>
      </c>
      <c r="T21" s="15">
        <v>3</v>
      </c>
      <c r="U21" s="15">
        <v>3.33</v>
      </c>
      <c r="V21" s="15">
        <v>25.46</v>
      </c>
      <c r="W21" s="15">
        <v>2.33</v>
      </c>
      <c r="X21" s="15">
        <v>20.872</v>
      </c>
      <c r="Y21" s="15">
        <v>2.67</v>
      </c>
      <c r="Z21" s="15">
        <v>0</v>
      </c>
      <c r="AA21" s="15">
        <v>6</v>
      </c>
      <c r="AB21" s="15">
        <v>156.71</v>
      </c>
      <c r="AC21" s="15">
        <f t="shared" si="0"/>
        <v>161.90200000000002</v>
      </c>
    </row>
    <row r="22" spans="1:29" ht="24" x14ac:dyDescent="0.2">
      <c r="A22" s="62">
        <v>27</v>
      </c>
      <c r="B22" s="62">
        <v>21</v>
      </c>
      <c r="C22" s="38" t="s">
        <v>33</v>
      </c>
      <c r="D22" s="38" t="s">
        <v>93</v>
      </c>
      <c r="E22" s="15">
        <v>24</v>
      </c>
      <c r="F22" s="15">
        <v>13.42</v>
      </c>
      <c r="G22" s="15">
        <v>0</v>
      </c>
      <c r="H22" s="15">
        <v>0</v>
      </c>
      <c r="I22" s="15">
        <v>0</v>
      </c>
      <c r="J22" s="15">
        <v>2.13</v>
      </c>
      <c r="K22" s="15">
        <v>0</v>
      </c>
      <c r="L22" s="15">
        <v>0</v>
      </c>
      <c r="M22" s="15">
        <v>0</v>
      </c>
      <c r="N22" s="15">
        <v>0</v>
      </c>
      <c r="O22" s="15">
        <v>30</v>
      </c>
      <c r="P22" s="15">
        <v>4</v>
      </c>
      <c r="Q22" s="15">
        <v>4</v>
      </c>
      <c r="R22" s="15">
        <v>3</v>
      </c>
      <c r="S22" s="15">
        <v>2</v>
      </c>
      <c r="T22" s="15">
        <v>2</v>
      </c>
      <c r="U22" s="15">
        <v>0</v>
      </c>
      <c r="V22" s="15">
        <v>50</v>
      </c>
      <c r="W22" s="15">
        <v>4</v>
      </c>
      <c r="X22" s="15">
        <v>15</v>
      </c>
      <c r="Y22" s="15">
        <v>6</v>
      </c>
      <c r="Z22" s="15">
        <v>0</v>
      </c>
      <c r="AA22" s="15">
        <v>2</v>
      </c>
      <c r="AB22" s="15">
        <v>158.56</v>
      </c>
      <c r="AC22" s="15">
        <f t="shared" si="0"/>
        <v>161.55000000000001</v>
      </c>
    </row>
    <row r="23" spans="1:29" ht="24" x14ac:dyDescent="0.2">
      <c r="A23" s="62">
        <v>16</v>
      </c>
      <c r="B23" s="62">
        <v>22</v>
      </c>
      <c r="C23" s="38" t="s">
        <v>89</v>
      </c>
      <c r="D23" s="38" t="s">
        <v>90</v>
      </c>
      <c r="E23" s="15">
        <v>30</v>
      </c>
      <c r="F23" s="15">
        <v>15</v>
      </c>
      <c r="G23" s="15">
        <v>0</v>
      </c>
      <c r="H23" s="69">
        <v>20</v>
      </c>
      <c r="I23" s="15">
        <v>0</v>
      </c>
      <c r="J23" s="15">
        <v>1.26</v>
      </c>
      <c r="K23" s="15">
        <v>0</v>
      </c>
      <c r="L23" s="15">
        <v>0</v>
      </c>
      <c r="M23" s="15">
        <v>0</v>
      </c>
      <c r="N23" s="15">
        <v>10</v>
      </c>
      <c r="O23" s="15">
        <v>25</v>
      </c>
      <c r="P23" s="15">
        <v>2</v>
      </c>
      <c r="Q23" s="15">
        <v>0.67</v>
      </c>
      <c r="R23" s="15">
        <v>3</v>
      </c>
      <c r="S23" s="15">
        <v>2</v>
      </c>
      <c r="T23" s="15">
        <v>2.67</v>
      </c>
      <c r="U23" s="15">
        <v>0</v>
      </c>
      <c r="V23" s="15">
        <v>20.309999999999999</v>
      </c>
      <c r="W23" s="15">
        <v>1.67</v>
      </c>
      <c r="X23" s="15">
        <v>27</v>
      </c>
      <c r="Y23" s="15">
        <v>0</v>
      </c>
      <c r="Z23" s="15">
        <v>0</v>
      </c>
      <c r="AA23" s="15">
        <v>0</v>
      </c>
      <c r="AB23" s="15">
        <v>165.58</v>
      </c>
      <c r="AC23" s="15">
        <f t="shared" si="0"/>
        <v>160.57999999999998</v>
      </c>
    </row>
    <row r="24" spans="1:29" ht="24" x14ac:dyDescent="0.2">
      <c r="A24" s="62">
        <v>19</v>
      </c>
      <c r="B24" s="62">
        <v>23</v>
      </c>
      <c r="C24" s="38" t="s">
        <v>15</v>
      </c>
      <c r="D24" s="38" t="s">
        <v>47</v>
      </c>
      <c r="E24" s="15">
        <v>27</v>
      </c>
      <c r="F24" s="15">
        <v>0.2</v>
      </c>
      <c r="G24" s="15">
        <v>0</v>
      </c>
      <c r="H24" s="69">
        <v>20</v>
      </c>
      <c r="I24" s="15">
        <v>0</v>
      </c>
      <c r="J24" s="15">
        <v>2.1800000000000002</v>
      </c>
      <c r="K24" s="15">
        <v>0</v>
      </c>
      <c r="L24" s="15">
        <v>0</v>
      </c>
      <c r="M24" s="15">
        <v>0</v>
      </c>
      <c r="N24" s="15">
        <v>10</v>
      </c>
      <c r="O24" s="15">
        <v>30</v>
      </c>
      <c r="P24" s="15">
        <v>3.67</v>
      </c>
      <c r="Q24" s="15">
        <v>2</v>
      </c>
      <c r="R24" s="15">
        <v>2.33</v>
      </c>
      <c r="S24" s="15">
        <v>3.67</v>
      </c>
      <c r="T24" s="15">
        <v>2</v>
      </c>
      <c r="U24" s="15">
        <v>6.67</v>
      </c>
      <c r="V24" s="15">
        <v>9.61</v>
      </c>
      <c r="W24" s="15">
        <v>0</v>
      </c>
      <c r="X24" s="15">
        <v>28</v>
      </c>
      <c r="Y24" s="15">
        <v>4.33</v>
      </c>
      <c r="Z24" s="15">
        <v>0</v>
      </c>
      <c r="AA24" s="15">
        <v>7.67</v>
      </c>
      <c r="AB24" s="15">
        <v>164.33</v>
      </c>
      <c r="AC24" s="15">
        <f t="shared" si="0"/>
        <v>159.32999999999998</v>
      </c>
    </row>
    <row r="25" spans="1:29" ht="24" x14ac:dyDescent="0.2">
      <c r="A25" s="62">
        <v>20</v>
      </c>
      <c r="B25" s="62">
        <v>24</v>
      </c>
      <c r="C25" s="38" t="s">
        <v>19</v>
      </c>
      <c r="D25" s="38" t="s">
        <v>166</v>
      </c>
      <c r="E25" s="15">
        <v>24</v>
      </c>
      <c r="F25" s="15">
        <v>15</v>
      </c>
      <c r="G25" s="15">
        <v>0</v>
      </c>
      <c r="H25" s="69">
        <v>20</v>
      </c>
      <c r="I25" s="15">
        <v>0</v>
      </c>
      <c r="J25" s="15">
        <v>1.19</v>
      </c>
      <c r="K25" s="15">
        <v>0</v>
      </c>
      <c r="L25" s="15">
        <v>0</v>
      </c>
      <c r="M25" s="15">
        <v>0</v>
      </c>
      <c r="N25" s="15">
        <v>8</v>
      </c>
      <c r="O25" s="15">
        <v>25</v>
      </c>
      <c r="P25" s="15">
        <v>2.67</v>
      </c>
      <c r="Q25" s="15">
        <v>2</v>
      </c>
      <c r="R25" s="15">
        <v>2.67</v>
      </c>
      <c r="S25" s="15">
        <v>1.67</v>
      </c>
      <c r="T25" s="15">
        <v>2.67</v>
      </c>
      <c r="U25" s="15">
        <v>0</v>
      </c>
      <c r="V25" s="15">
        <v>18</v>
      </c>
      <c r="W25" s="15">
        <v>3</v>
      </c>
      <c r="X25" s="15">
        <v>29.33</v>
      </c>
      <c r="Y25" s="15">
        <v>3.33</v>
      </c>
      <c r="Z25" s="15">
        <v>0</v>
      </c>
      <c r="AA25" s="15">
        <v>0.67</v>
      </c>
      <c r="AB25" s="15">
        <v>164.19</v>
      </c>
      <c r="AC25" s="15">
        <f t="shared" si="0"/>
        <v>159.19999999999999</v>
      </c>
    </row>
    <row r="26" spans="1:29" ht="24" x14ac:dyDescent="0.2">
      <c r="A26" s="62">
        <v>22</v>
      </c>
      <c r="B26" s="62">
        <v>25</v>
      </c>
      <c r="C26" s="38" t="s">
        <v>69</v>
      </c>
      <c r="D26" s="38" t="s">
        <v>121</v>
      </c>
      <c r="E26" s="15">
        <v>21</v>
      </c>
      <c r="F26" s="15">
        <v>7</v>
      </c>
      <c r="G26" s="15">
        <v>0</v>
      </c>
      <c r="H26" s="69">
        <v>20</v>
      </c>
      <c r="I26" s="15">
        <v>0</v>
      </c>
      <c r="J26" s="15">
        <v>0.92</v>
      </c>
      <c r="K26" s="15">
        <v>0</v>
      </c>
      <c r="L26" s="15">
        <v>0</v>
      </c>
      <c r="M26" s="15">
        <v>0</v>
      </c>
      <c r="N26" s="15">
        <v>10</v>
      </c>
      <c r="O26" s="15">
        <v>30</v>
      </c>
      <c r="P26" s="15">
        <v>2</v>
      </c>
      <c r="Q26" s="15">
        <v>1.33</v>
      </c>
      <c r="R26" s="15">
        <v>1.67</v>
      </c>
      <c r="S26" s="15">
        <v>0.67</v>
      </c>
      <c r="T26" s="15">
        <v>0.67</v>
      </c>
      <c r="U26" s="15">
        <v>0</v>
      </c>
      <c r="V26" s="15">
        <v>16.260000000000002</v>
      </c>
      <c r="W26" s="15">
        <v>4.33</v>
      </c>
      <c r="X26" s="15">
        <v>27.33</v>
      </c>
      <c r="Y26" s="15">
        <v>4</v>
      </c>
      <c r="Z26" s="15">
        <v>0</v>
      </c>
      <c r="AA26" s="15">
        <v>11</v>
      </c>
      <c r="AB26" s="15">
        <v>163.18</v>
      </c>
      <c r="AC26" s="15">
        <f t="shared" si="0"/>
        <v>158.18</v>
      </c>
    </row>
    <row r="27" spans="1:29" ht="24" x14ac:dyDescent="0.2">
      <c r="A27" s="62">
        <v>31</v>
      </c>
      <c r="B27" s="62">
        <v>26</v>
      </c>
      <c r="C27" s="38" t="s">
        <v>24</v>
      </c>
      <c r="D27" s="38" t="s">
        <v>25</v>
      </c>
      <c r="E27" s="15">
        <v>27</v>
      </c>
      <c r="F27" s="15">
        <v>15</v>
      </c>
      <c r="G27" s="15">
        <v>0</v>
      </c>
      <c r="H27" s="15">
        <v>10</v>
      </c>
      <c r="I27" s="15">
        <v>0</v>
      </c>
      <c r="J27" s="15">
        <v>1.34</v>
      </c>
      <c r="K27" s="15">
        <v>0</v>
      </c>
      <c r="L27" s="15">
        <v>0</v>
      </c>
      <c r="M27" s="15">
        <v>0</v>
      </c>
      <c r="N27" s="15">
        <v>3</v>
      </c>
      <c r="O27" s="15">
        <v>30</v>
      </c>
      <c r="P27" s="15">
        <v>2.33</v>
      </c>
      <c r="Q27" s="15">
        <v>2.33</v>
      </c>
      <c r="R27" s="15">
        <v>2.33</v>
      </c>
      <c r="S27" s="15">
        <v>1</v>
      </c>
      <c r="T27" s="15">
        <v>1.67</v>
      </c>
      <c r="U27" s="15">
        <v>0</v>
      </c>
      <c r="V27" s="15">
        <v>24.65</v>
      </c>
      <c r="W27" s="15">
        <v>1</v>
      </c>
      <c r="X27" s="15">
        <v>22.472000000000001</v>
      </c>
      <c r="Y27" s="15">
        <v>6.33</v>
      </c>
      <c r="Z27" s="15">
        <v>0</v>
      </c>
      <c r="AA27" s="15">
        <v>7.33</v>
      </c>
      <c r="AB27" s="15">
        <v>152</v>
      </c>
      <c r="AC27" s="15">
        <f t="shared" si="0"/>
        <v>157.78200000000004</v>
      </c>
    </row>
    <row r="28" spans="1:29" ht="24" x14ac:dyDescent="0.2">
      <c r="A28" s="62">
        <v>23</v>
      </c>
      <c r="B28" s="62">
        <v>27</v>
      </c>
      <c r="C28" s="38" t="s">
        <v>20</v>
      </c>
      <c r="D28" s="38" t="s">
        <v>94</v>
      </c>
      <c r="E28" s="15">
        <v>27</v>
      </c>
      <c r="F28" s="15">
        <v>6.6</v>
      </c>
      <c r="G28" s="15">
        <v>0</v>
      </c>
      <c r="H28" s="69">
        <v>20</v>
      </c>
      <c r="I28" s="15">
        <v>0</v>
      </c>
      <c r="J28" s="15">
        <v>2.62</v>
      </c>
      <c r="K28" s="15">
        <v>0</v>
      </c>
      <c r="L28" s="15">
        <v>0</v>
      </c>
      <c r="M28" s="15">
        <v>0</v>
      </c>
      <c r="N28" s="15">
        <v>0</v>
      </c>
      <c r="O28" s="15">
        <v>30</v>
      </c>
      <c r="P28" s="15">
        <v>4</v>
      </c>
      <c r="Q28" s="15">
        <v>2</v>
      </c>
      <c r="R28" s="15">
        <v>2</v>
      </c>
      <c r="S28" s="15">
        <v>2</v>
      </c>
      <c r="T28" s="15">
        <v>4</v>
      </c>
      <c r="U28" s="15">
        <v>0</v>
      </c>
      <c r="V28" s="15">
        <v>15.5</v>
      </c>
      <c r="W28" s="15">
        <v>0.33</v>
      </c>
      <c r="X28" s="15">
        <v>27.33</v>
      </c>
      <c r="Y28" s="15">
        <v>13.67</v>
      </c>
      <c r="Z28" s="15">
        <v>0</v>
      </c>
      <c r="AA28" s="15">
        <v>0</v>
      </c>
      <c r="AB28" s="15">
        <v>162.06</v>
      </c>
      <c r="AC28" s="15">
        <f t="shared" si="0"/>
        <v>157.04999999999998</v>
      </c>
    </row>
    <row r="29" spans="1:29" ht="24" x14ac:dyDescent="0.2">
      <c r="A29" s="62">
        <v>29</v>
      </c>
      <c r="B29" s="62">
        <v>28</v>
      </c>
      <c r="C29" s="38" t="s">
        <v>15</v>
      </c>
      <c r="D29" s="38" t="s">
        <v>125</v>
      </c>
      <c r="E29" s="15">
        <v>30</v>
      </c>
      <c r="F29" s="15">
        <v>1.6</v>
      </c>
      <c r="G29" s="15">
        <v>0</v>
      </c>
      <c r="H29" s="15">
        <v>10</v>
      </c>
      <c r="I29" s="15">
        <v>0</v>
      </c>
      <c r="J29" s="15">
        <v>2.4900000000000002</v>
      </c>
      <c r="K29" s="15">
        <v>0</v>
      </c>
      <c r="L29" s="15">
        <v>0</v>
      </c>
      <c r="M29" s="15">
        <v>0</v>
      </c>
      <c r="N29" s="15">
        <v>8</v>
      </c>
      <c r="O29" s="15">
        <v>30</v>
      </c>
      <c r="P29" s="15">
        <v>4</v>
      </c>
      <c r="Q29" s="15">
        <v>2.33</v>
      </c>
      <c r="R29" s="15">
        <v>3</v>
      </c>
      <c r="S29" s="15">
        <v>2.33</v>
      </c>
      <c r="T29" s="15">
        <v>1.67</v>
      </c>
      <c r="U29" s="15">
        <v>20</v>
      </c>
      <c r="V29" s="15">
        <v>3.69</v>
      </c>
      <c r="W29" s="15">
        <v>0</v>
      </c>
      <c r="X29" s="15">
        <v>27</v>
      </c>
      <c r="Y29" s="15">
        <v>4.67</v>
      </c>
      <c r="Z29" s="15">
        <v>0</v>
      </c>
      <c r="AA29" s="15">
        <v>6</v>
      </c>
      <c r="AB29" s="15">
        <v>156.77000000000001</v>
      </c>
      <c r="AC29" s="15">
        <f t="shared" si="0"/>
        <v>156.78</v>
      </c>
    </row>
    <row r="30" spans="1:29" ht="24" x14ac:dyDescent="0.2">
      <c r="A30" s="62">
        <v>24</v>
      </c>
      <c r="B30" s="62">
        <v>29</v>
      </c>
      <c r="C30" s="38" t="s">
        <v>12</v>
      </c>
      <c r="D30" s="38" t="s">
        <v>122</v>
      </c>
      <c r="E30" s="15">
        <v>15</v>
      </c>
      <c r="F30" s="15">
        <v>15</v>
      </c>
      <c r="G30" s="15">
        <v>0</v>
      </c>
      <c r="H30" s="69">
        <v>20</v>
      </c>
      <c r="I30" s="15">
        <v>2</v>
      </c>
      <c r="J30" s="15">
        <v>4.59</v>
      </c>
      <c r="K30" s="15">
        <v>0</v>
      </c>
      <c r="L30" s="15">
        <v>0</v>
      </c>
      <c r="M30" s="15">
        <v>0</v>
      </c>
      <c r="N30" s="15">
        <v>10</v>
      </c>
      <c r="O30" s="15">
        <v>25</v>
      </c>
      <c r="P30" s="15">
        <v>4.67</v>
      </c>
      <c r="Q30" s="15">
        <v>2</v>
      </c>
      <c r="R30" s="15">
        <v>4.67</v>
      </c>
      <c r="S30" s="15">
        <v>5</v>
      </c>
      <c r="T30" s="15">
        <v>3.33</v>
      </c>
      <c r="U30" s="15">
        <v>0</v>
      </c>
      <c r="V30" s="15">
        <v>13.82</v>
      </c>
      <c r="W30" s="15">
        <v>2.33</v>
      </c>
      <c r="X30" s="15">
        <v>27</v>
      </c>
      <c r="Y30" s="15">
        <v>1.33</v>
      </c>
      <c r="Z30" s="15">
        <v>0</v>
      </c>
      <c r="AA30" s="15">
        <v>1</v>
      </c>
      <c r="AB30" s="15">
        <v>161.75</v>
      </c>
      <c r="AC30" s="15">
        <f t="shared" si="0"/>
        <v>156.74000000000004</v>
      </c>
    </row>
    <row r="31" spans="1:29" ht="24" x14ac:dyDescent="0.2">
      <c r="A31" s="62">
        <v>25</v>
      </c>
      <c r="B31" s="62">
        <v>30</v>
      </c>
      <c r="C31" s="38" t="s">
        <v>69</v>
      </c>
      <c r="D31" s="38" t="s">
        <v>101</v>
      </c>
      <c r="E31" s="15">
        <v>30</v>
      </c>
      <c r="F31" s="15">
        <v>15</v>
      </c>
      <c r="G31" s="15">
        <v>0</v>
      </c>
      <c r="H31" s="69">
        <v>20</v>
      </c>
      <c r="I31" s="15">
        <v>0</v>
      </c>
      <c r="J31" s="15">
        <v>0.92</v>
      </c>
      <c r="K31" s="15">
        <v>0</v>
      </c>
      <c r="L31" s="15">
        <v>0</v>
      </c>
      <c r="M31" s="15">
        <v>0</v>
      </c>
      <c r="N31" s="15">
        <v>10</v>
      </c>
      <c r="O31" s="15">
        <v>30</v>
      </c>
      <c r="P31" s="15">
        <v>2</v>
      </c>
      <c r="Q31" s="15">
        <v>1.33</v>
      </c>
      <c r="R31" s="15">
        <v>1.67</v>
      </c>
      <c r="S31" s="15">
        <v>0.67</v>
      </c>
      <c r="T31" s="15">
        <v>0.67</v>
      </c>
      <c r="U31" s="15">
        <v>0</v>
      </c>
      <c r="V31" s="15">
        <v>4.7</v>
      </c>
      <c r="W31" s="15">
        <v>5</v>
      </c>
      <c r="X31" s="15">
        <v>28.33</v>
      </c>
      <c r="Y31" s="15">
        <v>1.33</v>
      </c>
      <c r="Z31" s="15">
        <v>0</v>
      </c>
      <c r="AA31" s="15">
        <v>5</v>
      </c>
      <c r="AB31" s="15">
        <v>161.61000000000001</v>
      </c>
      <c r="AC31" s="15">
        <f t="shared" si="0"/>
        <v>156.62000000000003</v>
      </c>
    </row>
    <row r="32" spans="1:29" ht="24" x14ac:dyDescent="0.2">
      <c r="A32" s="62">
        <v>32</v>
      </c>
      <c r="B32" s="62">
        <v>31</v>
      </c>
      <c r="C32" s="38" t="s">
        <v>127</v>
      </c>
      <c r="D32" s="38" t="s">
        <v>128</v>
      </c>
      <c r="E32" s="15">
        <v>27</v>
      </c>
      <c r="F32" s="15">
        <v>7.8</v>
      </c>
      <c r="G32" s="15">
        <v>0</v>
      </c>
      <c r="H32" s="15">
        <v>10</v>
      </c>
      <c r="I32" s="15">
        <v>0</v>
      </c>
      <c r="J32" s="15">
        <v>2.0699999999999998</v>
      </c>
      <c r="K32" s="15">
        <v>0</v>
      </c>
      <c r="L32" s="15">
        <v>0</v>
      </c>
      <c r="M32" s="15">
        <v>0</v>
      </c>
      <c r="N32" s="15">
        <v>8</v>
      </c>
      <c r="O32" s="15">
        <v>25</v>
      </c>
      <c r="P32" s="15">
        <v>4</v>
      </c>
      <c r="Q32" s="15">
        <v>1.33</v>
      </c>
      <c r="R32" s="15">
        <v>2</v>
      </c>
      <c r="S32" s="15">
        <v>0.67</v>
      </c>
      <c r="T32" s="15">
        <v>2.67</v>
      </c>
      <c r="U32" s="15">
        <v>0</v>
      </c>
      <c r="V32" s="15">
        <v>25</v>
      </c>
      <c r="W32" s="15">
        <v>1</v>
      </c>
      <c r="X32" s="15">
        <v>19.8</v>
      </c>
      <c r="Y32" s="15">
        <v>5.33</v>
      </c>
      <c r="Z32" s="15">
        <v>0</v>
      </c>
      <c r="AA32" s="15">
        <v>13.67</v>
      </c>
      <c r="AB32" s="15">
        <v>150.53</v>
      </c>
      <c r="AC32" s="15">
        <f t="shared" si="0"/>
        <v>155.34</v>
      </c>
    </row>
    <row r="33" spans="1:29" ht="24" x14ac:dyDescent="0.2">
      <c r="A33" s="62">
        <v>26</v>
      </c>
      <c r="B33" s="62">
        <v>32</v>
      </c>
      <c r="C33" s="38" t="s">
        <v>12</v>
      </c>
      <c r="D33" s="38" t="s">
        <v>123</v>
      </c>
      <c r="E33" s="15">
        <v>18</v>
      </c>
      <c r="F33" s="15">
        <v>15</v>
      </c>
      <c r="G33" s="15">
        <v>0</v>
      </c>
      <c r="H33" s="69">
        <v>20</v>
      </c>
      <c r="I33" s="15">
        <v>2</v>
      </c>
      <c r="J33" s="15">
        <v>4.59</v>
      </c>
      <c r="K33" s="15">
        <v>0</v>
      </c>
      <c r="L33" s="15">
        <v>0</v>
      </c>
      <c r="M33" s="15">
        <v>0</v>
      </c>
      <c r="N33" s="15">
        <v>10</v>
      </c>
      <c r="O33" s="15">
        <v>25</v>
      </c>
      <c r="P33" s="15">
        <v>4.67</v>
      </c>
      <c r="Q33" s="15">
        <v>2</v>
      </c>
      <c r="R33" s="15">
        <v>4.67</v>
      </c>
      <c r="S33" s="15">
        <v>5</v>
      </c>
      <c r="T33" s="15">
        <v>3.33</v>
      </c>
      <c r="U33" s="15">
        <v>0</v>
      </c>
      <c r="V33" s="15">
        <v>9.7899999999999991</v>
      </c>
      <c r="W33" s="15">
        <v>1</v>
      </c>
      <c r="X33" s="15">
        <v>27</v>
      </c>
      <c r="Y33" s="15">
        <v>1.33</v>
      </c>
      <c r="Z33" s="15">
        <v>0</v>
      </c>
      <c r="AA33" s="15">
        <v>1</v>
      </c>
      <c r="AB33" s="15">
        <v>159.38999999999999</v>
      </c>
      <c r="AC33" s="15">
        <f t="shared" si="0"/>
        <v>154.38000000000002</v>
      </c>
    </row>
    <row r="34" spans="1:29" ht="24" x14ac:dyDescent="0.2">
      <c r="A34" s="62">
        <v>36</v>
      </c>
      <c r="B34" s="62">
        <v>33</v>
      </c>
      <c r="C34" s="38" t="s">
        <v>22</v>
      </c>
      <c r="D34" s="38" t="s">
        <v>80</v>
      </c>
      <c r="E34" s="15">
        <v>24</v>
      </c>
      <c r="F34" s="15">
        <v>15</v>
      </c>
      <c r="G34" s="15">
        <v>0</v>
      </c>
      <c r="H34" s="15">
        <v>20</v>
      </c>
      <c r="I34" s="15">
        <v>0</v>
      </c>
      <c r="J34" s="15">
        <v>2.68</v>
      </c>
      <c r="K34" s="15">
        <v>0</v>
      </c>
      <c r="L34" s="15">
        <v>0</v>
      </c>
      <c r="M34" s="15">
        <v>0</v>
      </c>
      <c r="N34" s="15">
        <v>10</v>
      </c>
      <c r="O34" s="15">
        <v>25</v>
      </c>
      <c r="P34" s="15">
        <v>2.67</v>
      </c>
      <c r="Q34" s="15">
        <v>2</v>
      </c>
      <c r="R34" s="15">
        <v>3</v>
      </c>
      <c r="S34" s="15">
        <v>2.67</v>
      </c>
      <c r="T34" s="15">
        <v>2.33</v>
      </c>
      <c r="U34" s="15">
        <v>0</v>
      </c>
      <c r="V34" s="15">
        <v>13.68</v>
      </c>
      <c r="W34" s="15">
        <v>3.33</v>
      </c>
      <c r="X34" s="15">
        <v>20.327999999999999</v>
      </c>
      <c r="Y34" s="15">
        <v>1.33</v>
      </c>
      <c r="Z34" s="15">
        <v>0</v>
      </c>
      <c r="AA34" s="15">
        <v>5</v>
      </c>
      <c r="AB34" s="15">
        <v>148.03</v>
      </c>
      <c r="AC34" s="15">
        <f t="shared" ref="AC34:AC65" si="1">SUM(E34:AA34)</f>
        <v>153.018</v>
      </c>
    </row>
    <row r="35" spans="1:29" ht="24" x14ac:dyDescent="0.2">
      <c r="A35" s="62">
        <v>34</v>
      </c>
      <c r="B35" s="62">
        <v>34</v>
      </c>
      <c r="C35" s="38" t="s">
        <v>95</v>
      </c>
      <c r="D35" s="38" t="s">
        <v>96</v>
      </c>
      <c r="E35" s="15">
        <v>30</v>
      </c>
      <c r="F35" s="15">
        <v>15</v>
      </c>
      <c r="G35" s="15">
        <v>0</v>
      </c>
      <c r="H35" s="15">
        <v>20</v>
      </c>
      <c r="I35" s="15">
        <v>0</v>
      </c>
      <c r="J35" s="15">
        <v>1.69</v>
      </c>
      <c r="K35" s="15">
        <v>0</v>
      </c>
      <c r="L35" s="15">
        <v>0</v>
      </c>
      <c r="M35" s="15">
        <v>0</v>
      </c>
      <c r="N35" s="15">
        <v>10</v>
      </c>
      <c r="O35" s="15">
        <v>20</v>
      </c>
      <c r="P35" s="15">
        <v>2</v>
      </c>
      <c r="Q35" s="15">
        <v>1</v>
      </c>
      <c r="R35" s="15">
        <v>2</v>
      </c>
      <c r="S35" s="15">
        <v>1</v>
      </c>
      <c r="T35" s="15">
        <v>1</v>
      </c>
      <c r="U35" s="15">
        <v>0</v>
      </c>
      <c r="V35" s="15">
        <v>20</v>
      </c>
      <c r="W35" s="15">
        <v>3.67</v>
      </c>
      <c r="X35" s="15">
        <v>16.071999999999999</v>
      </c>
      <c r="Y35" s="15">
        <v>2.67</v>
      </c>
      <c r="Z35" s="15">
        <v>0</v>
      </c>
      <c r="AA35" s="15">
        <v>6.67</v>
      </c>
      <c r="AB35" s="15">
        <v>149.36000000000001</v>
      </c>
      <c r="AC35" s="15">
        <f t="shared" si="1"/>
        <v>152.77199999999996</v>
      </c>
    </row>
    <row r="36" spans="1:29" ht="24" x14ac:dyDescent="0.2">
      <c r="A36" s="62">
        <v>37</v>
      </c>
      <c r="B36" s="62">
        <v>35</v>
      </c>
      <c r="C36" s="38" t="s">
        <v>13</v>
      </c>
      <c r="D36" s="38" t="s">
        <v>100</v>
      </c>
      <c r="E36" s="15">
        <v>24</v>
      </c>
      <c r="F36" s="15">
        <v>15</v>
      </c>
      <c r="G36" s="15">
        <v>0</v>
      </c>
      <c r="H36" s="15">
        <v>10</v>
      </c>
      <c r="I36" s="15">
        <v>0</v>
      </c>
      <c r="J36" s="15">
        <v>2.17</v>
      </c>
      <c r="K36" s="15">
        <v>0</v>
      </c>
      <c r="L36" s="15">
        <v>0</v>
      </c>
      <c r="M36" s="15">
        <v>0</v>
      </c>
      <c r="N36" s="15">
        <v>8</v>
      </c>
      <c r="O36" s="15">
        <v>30</v>
      </c>
      <c r="P36" s="15">
        <v>3.67</v>
      </c>
      <c r="Q36" s="15">
        <v>1</v>
      </c>
      <c r="R36" s="15">
        <v>3.33</v>
      </c>
      <c r="S36" s="15">
        <v>2.33</v>
      </c>
      <c r="T36" s="15">
        <v>3</v>
      </c>
      <c r="U36" s="15">
        <v>0</v>
      </c>
      <c r="V36" s="15">
        <v>20.329999999999998</v>
      </c>
      <c r="W36" s="15">
        <v>0</v>
      </c>
      <c r="X36" s="15">
        <v>20.327999999999999</v>
      </c>
      <c r="Y36" s="15">
        <v>3.67</v>
      </c>
      <c r="Z36" s="15">
        <v>0</v>
      </c>
      <c r="AA36" s="15">
        <v>5</v>
      </c>
      <c r="AB36" s="15">
        <v>146.83000000000001</v>
      </c>
      <c r="AC36" s="15">
        <f t="shared" si="1"/>
        <v>151.82799999999997</v>
      </c>
    </row>
    <row r="37" spans="1:29" ht="24" x14ac:dyDescent="0.2">
      <c r="A37" s="62">
        <v>40</v>
      </c>
      <c r="B37" s="62">
        <v>36</v>
      </c>
      <c r="C37" s="38" t="s">
        <v>23</v>
      </c>
      <c r="D37" s="38" t="s">
        <v>130</v>
      </c>
      <c r="E37" s="15">
        <v>30</v>
      </c>
      <c r="F37" s="15">
        <v>15</v>
      </c>
      <c r="G37" s="15">
        <v>0</v>
      </c>
      <c r="H37" s="15">
        <v>0</v>
      </c>
      <c r="I37" s="15">
        <v>0</v>
      </c>
      <c r="J37" s="15">
        <v>1.9</v>
      </c>
      <c r="K37" s="15">
        <v>0</v>
      </c>
      <c r="L37" s="15">
        <v>0</v>
      </c>
      <c r="M37" s="15">
        <v>0</v>
      </c>
      <c r="N37" s="15">
        <v>5</v>
      </c>
      <c r="O37" s="15">
        <v>25</v>
      </c>
      <c r="P37" s="15">
        <v>3.67</v>
      </c>
      <c r="Q37" s="15">
        <v>1</v>
      </c>
      <c r="R37" s="15">
        <v>4.33</v>
      </c>
      <c r="S37" s="15">
        <v>4.33</v>
      </c>
      <c r="T37" s="15">
        <v>5</v>
      </c>
      <c r="U37" s="15">
        <v>0</v>
      </c>
      <c r="V37" s="15">
        <v>17</v>
      </c>
      <c r="W37" s="15">
        <v>5</v>
      </c>
      <c r="X37" s="15">
        <v>21.927999999999997</v>
      </c>
      <c r="Y37" s="15">
        <v>6</v>
      </c>
      <c r="Z37" s="15">
        <v>0</v>
      </c>
      <c r="AA37" s="15">
        <v>5</v>
      </c>
      <c r="AB37" s="15">
        <v>144.56</v>
      </c>
      <c r="AC37" s="15">
        <f t="shared" si="1"/>
        <v>150.15800000000002</v>
      </c>
    </row>
    <row r="38" spans="1:29" ht="24" x14ac:dyDescent="0.2">
      <c r="A38" s="62">
        <v>33</v>
      </c>
      <c r="B38" s="62">
        <v>37</v>
      </c>
      <c r="C38" s="38" t="s">
        <v>24</v>
      </c>
      <c r="D38" s="38" t="s">
        <v>28</v>
      </c>
      <c r="E38" s="15">
        <v>30</v>
      </c>
      <c r="F38" s="15">
        <v>15</v>
      </c>
      <c r="G38" s="15">
        <v>0</v>
      </c>
      <c r="H38" s="15">
        <v>10</v>
      </c>
      <c r="I38" s="15">
        <v>0</v>
      </c>
      <c r="J38" s="15">
        <v>1.34</v>
      </c>
      <c r="K38" s="15">
        <v>0</v>
      </c>
      <c r="L38" s="15">
        <v>0</v>
      </c>
      <c r="M38" s="15">
        <v>0</v>
      </c>
      <c r="N38" s="15">
        <v>3</v>
      </c>
      <c r="O38" s="15">
        <v>30</v>
      </c>
      <c r="P38" s="15">
        <v>2.33</v>
      </c>
      <c r="Q38" s="15">
        <v>2.33</v>
      </c>
      <c r="R38" s="15">
        <v>2.33</v>
      </c>
      <c r="S38" s="15">
        <v>1</v>
      </c>
      <c r="T38" s="15">
        <v>1.67</v>
      </c>
      <c r="U38" s="15">
        <v>0</v>
      </c>
      <c r="V38" s="15">
        <v>6</v>
      </c>
      <c r="W38" s="15">
        <v>1.33</v>
      </c>
      <c r="X38" s="15">
        <v>28</v>
      </c>
      <c r="Y38" s="15">
        <v>6.67</v>
      </c>
      <c r="Z38" s="15">
        <v>0</v>
      </c>
      <c r="AA38" s="15">
        <v>9</v>
      </c>
      <c r="AB38" s="15">
        <v>150.01</v>
      </c>
      <c r="AC38" s="15">
        <f t="shared" si="1"/>
        <v>149.99999999999997</v>
      </c>
    </row>
    <row r="39" spans="1:29" ht="24" x14ac:dyDescent="0.2">
      <c r="A39" s="62">
        <v>42</v>
      </c>
      <c r="B39" s="62">
        <v>38</v>
      </c>
      <c r="C39" s="38" t="s">
        <v>17</v>
      </c>
      <c r="D39" s="38" t="s">
        <v>29</v>
      </c>
      <c r="E39" s="15">
        <v>15</v>
      </c>
      <c r="F39" s="15">
        <v>7.5</v>
      </c>
      <c r="G39" s="15">
        <v>0</v>
      </c>
      <c r="H39" s="15">
        <v>10</v>
      </c>
      <c r="I39" s="15">
        <v>0</v>
      </c>
      <c r="J39" s="15">
        <v>2.58</v>
      </c>
      <c r="K39" s="15">
        <v>0</v>
      </c>
      <c r="L39" s="15">
        <v>0</v>
      </c>
      <c r="M39" s="15">
        <v>0</v>
      </c>
      <c r="N39" s="15">
        <v>10</v>
      </c>
      <c r="O39" s="15">
        <v>25</v>
      </c>
      <c r="P39" s="15">
        <v>4.33</v>
      </c>
      <c r="Q39" s="15">
        <v>2</v>
      </c>
      <c r="R39" s="15">
        <v>3.33</v>
      </c>
      <c r="S39" s="15">
        <v>1</v>
      </c>
      <c r="T39" s="15">
        <v>3</v>
      </c>
      <c r="U39" s="15">
        <v>0</v>
      </c>
      <c r="V39" s="15">
        <v>35.479999999999997</v>
      </c>
      <c r="W39" s="15">
        <v>1</v>
      </c>
      <c r="X39" s="15">
        <v>20.872</v>
      </c>
      <c r="Y39" s="15">
        <v>2.67</v>
      </c>
      <c r="Z39" s="15">
        <v>0</v>
      </c>
      <c r="AA39" s="15">
        <v>5</v>
      </c>
      <c r="AB39" s="15">
        <v>143.56</v>
      </c>
      <c r="AC39" s="15">
        <f t="shared" si="1"/>
        <v>148.76199999999997</v>
      </c>
    </row>
    <row r="40" spans="1:29" ht="24" x14ac:dyDescent="0.2">
      <c r="A40" s="62">
        <v>44</v>
      </c>
      <c r="B40" s="62">
        <v>39</v>
      </c>
      <c r="C40" s="38" t="s">
        <v>69</v>
      </c>
      <c r="D40" s="38" t="s">
        <v>131</v>
      </c>
      <c r="E40" s="15">
        <v>24</v>
      </c>
      <c r="F40" s="15">
        <v>15</v>
      </c>
      <c r="G40" s="15">
        <v>0</v>
      </c>
      <c r="H40" s="15">
        <v>10</v>
      </c>
      <c r="I40" s="15">
        <v>0</v>
      </c>
      <c r="J40" s="15">
        <v>0.92</v>
      </c>
      <c r="K40" s="15">
        <v>0</v>
      </c>
      <c r="L40" s="15">
        <v>0</v>
      </c>
      <c r="M40" s="15">
        <v>0</v>
      </c>
      <c r="N40" s="15">
        <v>10</v>
      </c>
      <c r="O40" s="15">
        <v>30</v>
      </c>
      <c r="P40" s="15">
        <v>2</v>
      </c>
      <c r="Q40" s="15">
        <v>1.33</v>
      </c>
      <c r="R40" s="15">
        <v>1.67</v>
      </c>
      <c r="S40" s="15">
        <v>0.67</v>
      </c>
      <c r="T40" s="15">
        <v>0.67</v>
      </c>
      <c r="U40" s="15">
        <v>0</v>
      </c>
      <c r="V40" s="15">
        <v>15.33</v>
      </c>
      <c r="W40" s="15">
        <v>5</v>
      </c>
      <c r="X40" s="15">
        <v>22.472000000000001</v>
      </c>
      <c r="Y40" s="15">
        <v>4</v>
      </c>
      <c r="Z40" s="15">
        <v>0</v>
      </c>
      <c r="AA40" s="15">
        <v>5</v>
      </c>
      <c r="AB40" s="15">
        <v>142.25</v>
      </c>
      <c r="AC40" s="15">
        <f t="shared" si="1"/>
        <v>148.06200000000001</v>
      </c>
    </row>
    <row r="41" spans="1:29" ht="24" x14ac:dyDescent="0.2">
      <c r="A41" s="62">
        <v>39</v>
      </c>
      <c r="B41" s="62">
        <v>40</v>
      </c>
      <c r="C41" s="38" t="s">
        <v>84</v>
      </c>
      <c r="D41" s="38" t="s">
        <v>129</v>
      </c>
      <c r="E41" s="15">
        <v>30</v>
      </c>
      <c r="F41" s="15">
        <v>15</v>
      </c>
      <c r="G41" s="15">
        <v>0</v>
      </c>
      <c r="H41" s="15">
        <v>0</v>
      </c>
      <c r="I41" s="15">
        <v>0</v>
      </c>
      <c r="J41" s="15">
        <v>1.99</v>
      </c>
      <c r="K41" s="15">
        <v>0</v>
      </c>
      <c r="L41" s="15">
        <v>0</v>
      </c>
      <c r="M41" s="15">
        <v>0</v>
      </c>
      <c r="N41" s="15">
        <v>5</v>
      </c>
      <c r="O41" s="15">
        <v>30</v>
      </c>
      <c r="P41" s="15">
        <v>3</v>
      </c>
      <c r="Q41" s="15">
        <v>1.67</v>
      </c>
      <c r="R41" s="15">
        <v>2.67</v>
      </c>
      <c r="S41" s="15">
        <v>1.67</v>
      </c>
      <c r="T41" s="15">
        <v>2</v>
      </c>
      <c r="U41" s="15">
        <v>0</v>
      </c>
      <c r="V41" s="15">
        <v>27</v>
      </c>
      <c r="W41" s="15">
        <v>3</v>
      </c>
      <c r="X41" s="15">
        <v>15</v>
      </c>
      <c r="Y41" s="15">
        <v>4</v>
      </c>
      <c r="Z41" s="15">
        <v>0</v>
      </c>
      <c r="AA41" s="15">
        <v>6</v>
      </c>
      <c r="AB41" s="15">
        <v>144.99</v>
      </c>
      <c r="AC41" s="15">
        <f t="shared" si="1"/>
        <v>148</v>
      </c>
    </row>
    <row r="42" spans="1:29" ht="24" x14ac:dyDescent="0.2">
      <c r="A42" s="62">
        <v>45</v>
      </c>
      <c r="B42" s="62">
        <v>41</v>
      </c>
      <c r="C42" s="38" t="s">
        <v>26</v>
      </c>
      <c r="D42" s="38" t="s">
        <v>132</v>
      </c>
      <c r="E42" s="15">
        <v>30</v>
      </c>
      <c r="F42" s="15">
        <v>15</v>
      </c>
      <c r="G42" s="15">
        <v>0</v>
      </c>
      <c r="H42" s="15">
        <v>10</v>
      </c>
      <c r="I42" s="15">
        <v>0</v>
      </c>
      <c r="J42" s="15">
        <v>2.2000000000000002</v>
      </c>
      <c r="K42" s="15">
        <v>0</v>
      </c>
      <c r="L42" s="15">
        <v>0</v>
      </c>
      <c r="M42" s="15">
        <v>0</v>
      </c>
      <c r="N42" s="15">
        <v>10</v>
      </c>
      <c r="O42" s="15">
        <v>25</v>
      </c>
      <c r="P42" s="15">
        <v>2</v>
      </c>
      <c r="Q42" s="15">
        <v>1</v>
      </c>
      <c r="R42" s="15">
        <v>3</v>
      </c>
      <c r="S42" s="15">
        <v>2</v>
      </c>
      <c r="T42" s="15">
        <v>3</v>
      </c>
      <c r="U42" s="15">
        <v>0</v>
      </c>
      <c r="V42" s="15">
        <v>10</v>
      </c>
      <c r="W42" s="15">
        <v>3.33</v>
      </c>
      <c r="X42" s="15">
        <v>18.728000000000002</v>
      </c>
      <c r="Y42" s="15">
        <v>2.33</v>
      </c>
      <c r="Z42" s="15">
        <v>0</v>
      </c>
      <c r="AA42" s="15">
        <v>8.33</v>
      </c>
      <c r="AB42" s="15">
        <v>141.54</v>
      </c>
      <c r="AC42" s="15">
        <f t="shared" si="1"/>
        <v>145.91800000000003</v>
      </c>
    </row>
    <row r="43" spans="1:29" ht="24" x14ac:dyDescent="0.2">
      <c r="A43" s="62">
        <v>48</v>
      </c>
      <c r="B43" s="62">
        <v>42</v>
      </c>
      <c r="C43" s="38" t="s">
        <v>127</v>
      </c>
      <c r="D43" s="38" t="s">
        <v>133</v>
      </c>
      <c r="E43" s="15">
        <v>30</v>
      </c>
      <c r="F43" s="15">
        <v>15</v>
      </c>
      <c r="G43" s="15">
        <v>0</v>
      </c>
      <c r="H43" s="15">
        <v>10</v>
      </c>
      <c r="I43" s="15">
        <v>0</v>
      </c>
      <c r="J43" s="15">
        <v>2.0699999999999998</v>
      </c>
      <c r="K43" s="15">
        <v>0</v>
      </c>
      <c r="L43" s="15">
        <v>0</v>
      </c>
      <c r="M43" s="15">
        <v>0</v>
      </c>
      <c r="N43" s="15">
        <v>10</v>
      </c>
      <c r="O43" s="15">
        <v>25</v>
      </c>
      <c r="P43" s="15">
        <v>4</v>
      </c>
      <c r="Q43" s="15">
        <v>1.33</v>
      </c>
      <c r="R43" s="15">
        <v>2</v>
      </c>
      <c r="S43" s="15">
        <v>0.67</v>
      </c>
      <c r="T43" s="15">
        <v>2.67</v>
      </c>
      <c r="U43" s="15">
        <v>0</v>
      </c>
      <c r="V43" s="15">
        <v>11.97</v>
      </c>
      <c r="W43" s="15">
        <v>3</v>
      </c>
      <c r="X43" s="15">
        <v>19.271999999999998</v>
      </c>
      <c r="Y43" s="15">
        <v>5.33</v>
      </c>
      <c r="Z43" s="15">
        <v>0</v>
      </c>
      <c r="AA43" s="15">
        <v>3.33</v>
      </c>
      <c r="AB43" s="15">
        <v>141.03</v>
      </c>
      <c r="AC43" s="15">
        <f t="shared" si="1"/>
        <v>145.64200000000002</v>
      </c>
    </row>
    <row r="44" spans="1:29" x14ac:dyDescent="0.2">
      <c r="A44" s="62">
        <v>46</v>
      </c>
      <c r="B44" s="62">
        <v>43</v>
      </c>
      <c r="C44" s="38" t="s">
        <v>53</v>
      </c>
      <c r="D44" s="38" t="s">
        <v>54</v>
      </c>
      <c r="E44" s="15">
        <v>30</v>
      </c>
      <c r="F44" s="15">
        <v>15</v>
      </c>
      <c r="G44" s="15">
        <v>0</v>
      </c>
      <c r="H44" s="15">
        <v>0</v>
      </c>
      <c r="I44" s="15">
        <v>0</v>
      </c>
      <c r="J44" s="15">
        <v>1.39</v>
      </c>
      <c r="K44" s="15">
        <v>0</v>
      </c>
      <c r="L44" s="15">
        <v>0</v>
      </c>
      <c r="M44" s="15">
        <v>0</v>
      </c>
      <c r="N44" s="15">
        <v>8</v>
      </c>
      <c r="O44" s="15">
        <v>15</v>
      </c>
      <c r="P44" s="15">
        <v>1</v>
      </c>
      <c r="Q44" s="15">
        <v>1</v>
      </c>
      <c r="R44" s="15">
        <v>1</v>
      </c>
      <c r="S44" s="15">
        <v>2.67</v>
      </c>
      <c r="T44" s="15">
        <v>2.33</v>
      </c>
      <c r="U44" s="15">
        <v>0</v>
      </c>
      <c r="V44" s="15">
        <v>41.67</v>
      </c>
      <c r="W44" s="15">
        <v>0</v>
      </c>
      <c r="X44" s="15">
        <v>18.2</v>
      </c>
      <c r="Y44" s="15">
        <v>5</v>
      </c>
      <c r="Z44" s="15">
        <v>0</v>
      </c>
      <c r="AA44" s="15">
        <v>3.33</v>
      </c>
      <c r="AB44" s="15">
        <v>141.38999999999999</v>
      </c>
      <c r="AC44" s="15">
        <f t="shared" si="1"/>
        <v>145.59</v>
      </c>
    </row>
    <row r="45" spans="1:29" ht="24" x14ac:dyDescent="0.2">
      <c r="A45" s="62">
        <v>49</v>
      </c>
      <c r="B45" s="62">
        <v>44</v>
      </c>
      <c r="C45" s="38" t="s">
        <v>45</v>
      </c>
      <c r="D45" s="38" t="s">
        <v>56</v>
      </c>
      <c r="E45" s="15">
        <v>27</v>
      </c>
      <c r="F45" s="15">
        <v>15</v>
      </c>
      <c r="G45" s="15">
        <v>0</v>
      </c>
      <c r="H45" s="15">
        <v>0</v>
      </c>
      <c r="I45" s="15">
        <v>0</v>
      </c>
      <c r="J45" s="15">
        <v>4.26</v>
      </c>
      <c r="K45" s="15">
        <v>0</v>
      </c>
      <c r="L45" s="15">
        <v>0</v>
      </c>
      <c r="M45" s="15">
        <v>0</v>
      </c>
      <c r="N45" s="15">
        <v>5</v>
      </c>
      <c r="O45" s="15">
        <v>30</v>
      </c>
      <c r="P45" s="15">
        <v>2</v>
      </c>
      <c r="Q45" s="15">
        <v>2</v>
      </c>
      <c r="R45" s="15">
        <v>3</v>
      </c>
      <c r="S45" s="15">
        <v>2</v>
      </c>
      <c r="T45" s="15">
        <v>2</v>
      </c>
      <c r="U45" s="15">
        <v>13.33</v>
      </c>
      <c r="V45" s="15">
        <v>5</v>
      </c>
      <c r="W45" s="15">
        <v>0.33</v>
      </c>
      <c r="X45" s="15">
        <v>19.271999999999998</v>
      </c>
      <c r="Y45" s="15">
        <v>5</v>
      </c>
      <c r="Z45" s="15">
        <v>0</v>
      </c>
      <c r="AA45" s="15">
        <v>10</v>
      </c>
      <c r="AB45" s="15">
        <v>140.59</v>
      </c>
      <c r="AC45" s="15">
        <f t="shared" si="1"/>
        <v>145.19199999999998</v>
      </c>
    </row>
    <row r="46" spans="1:29" ht="24" x14ac:dyDescent="0.2">
      <c r="A46" s="62">
        <v>38</v>
      </c>
      <c r="B46" s="62">
        <v>45</v>
      </c>
      <c r="C46" s="38" t="s">
        <v>12</v>
      </c>
      <c r="D46" s="38" t="s">
        <v>44</v>
      </c>
      <c r="E46" s="15">
        <v>6</v>
      </c>
      <c r="F46" s="15">
        <v>15</v>
      </c>
      <c r="G46" s="15">
        <v>0</v>
      </c>
      <c r="H46" s="69">
        <v>20</v>
      </c>
      <c r="I46" s="15">
        <v>0</v>
      </c>
      <c r="J46" s="15">
        <v>4.6100000000000003</v>
      </c>
      <c r="K46" s="15">
        <v>0</v>
      </c>
      <c r="L46" s="15">
        <v>0</v>
      </c>
      <c r="M46" s="15">
        <v>0</v>
      </c>
      <c r="N46" s="15">
        <v>0</v>
      </c>
      <c r="O46" s="15">
        <v>30</v>
      </c>
      <c r="P46" s="15">
        <v>4</v>
      </c>
      <c r="Q46" s="15">
        <v>2</v>
      </c>
      <c r="R46" s="15">
        <v>3</v>
      </c>
      <c r="S46" s="15">
        <v>3</v>
      </c>
      <c r="T46" s="15">
        <v>2.67</v>
      </c>
      <c r="U46" s="15">
        <v>0</v>
      </c>
      <c r="V46" s="15">
        <v>20</v>
      </c>
      <c r="W46" s="15">
        <v>0</v>
      </c>
      <c r="X46" s="15">
        <v>30</v>
      </c>
      <c r="Y46" s="15">
        <v>4.67</v>
      </c>
      <c r="Z46" s="15">
        <v>0</v>
      </c>
      <c r="AA46" s="15">
        <v>0</v>
      </c>
      <c r="AB46" s="15">
        <v>146.27000000000001</v>
      </c>
      <c r="AC46" s="15">
        <f t="shared" si="1"/>
        <v>144.94999999999999</v>
      </c>
    </row>
    <row r="47" spans="1:29" ht="24" x14ac:dyDescent="0.2">
      <c r="A47" s="62">
        <v>41</v>
      </c>
      <c r="B47" s="62">
        <v>46</v>
      </c>
      <c r="C47" s="38" t="s">
        <v>23</v>
      </c>
      <c r="D47" s="38" t="s">
        <v>98</v>
      </c>
      <c r="E47" s="15">
        <v>27</v>
      </c>
      <c r="F47" s="15">
        <v>15</v>
      </c>
      <c r="G47" s="15">
        <v>0</v>
      </c>
      <c r="H47" s="69">
        <v>20</v>
      </c>
      <c r="I47" s="15">
        <v>0</v>
      </c>
      <c r="J47" s="15">
        <v>1.9</v>
      </c>
      <c r="K47" s="15">
        <v>0</v>
      </c>
      <c r="L47" s="15">
        <v>0</v>
      </c>
      <c r="M47" s="15">
        <v>0</v>
      </c>
      <c r="N47" s="15">
        <v>10</v>
      </c>
      <c r="O47" s="15">
        <v>25</v>
      </c>
      <c r="P47" s="15">
        <v>3.67</v>
      </c>
      <c r="Q47" s="15">
        <v>1</v>
      </c>
      <c r="R47" s="15">
        <v>4</v>
      </c>
      <c r="S47" s="15">
        <v>4</v>
      </c>
      <c r="T47" s="15">
        <v>5</v>
      </c>
      <c r="U47" s="15">
        <v>0</v>
      </c>
      <c r="V47" s="15">
        <v>6</v>
      </c>
      <c r="W47" s="15">
        <v>0</v>
      </c>
      <c r="X47" s="15">
        <v>21.927999999999997</v>
      </c>
      <c r="Y47" s="15">
        <v>0</v>
      </c>
      <c r="Z47" s="15">
        <v>0</v>
      </c>
      <c r="AA47" s="15">
        <v>0</v>
      </c>
      <c r="AB47" s="15">
        <v>143.9</v>
      </c>
      <c r="AC47" s="15">
        <f t="shared" si="1"/>
        <v>144.49799999999999</v>
      </c>
    </row>
    <row r="48" spans="1:29" ht="24" x14ac:dyDescent="0.2">
      <c r="A48" s="62">
        <v>35</v>
      </c>
      <c r="B48" s="62">
        <v>47</v>
      </c>
      <c r="C48" s="38" t="s">
        <v>12</v>
      </c>
      <c r="D48" s="38" t="s">
        <v>97</v>
      </c>
      <c r="E48" s="15">
        <v>0</v>
      </c>
      <c r="F48" s="15">
        <v>6.5</v>
      </c>
      <c r="G48" s="15">
        <v>0</v>
      </c>
      <c r="H48" s="69">
        <v>20</v>
      </c>
      <c r="I48" s="15">
        <v>2</v>
      </c>
      <c r="J48" s="15">
        <v>4.59</v>
      </c>
      <c r="K48" s="15">
        <v>0</v>
      </c>
      <c r="L48" s="15">
        <v>0</v>
      </c>
      <c r="M48" s="15">
        <v>0</v>
      </c>
      <c r="N48" s="15">
        <v>10</v>
      </c>
      <c r="O48" s="15">
        <v>25</v>
      </c>
      <c r="P48" s="15">
        <v>4.67</v>
      </c>
      <c r="Q48" s="15">
        <v>2</v>
      </c>
      <c r="R48" s="15">
        <v>4.67</v>
      </c>
      <c r="S48" s="15">
        <v>5</v>
      </c>
      <c r="T48" s="15">
        <v>3.33</v>
      </c>
      <c r="U48" s="15">
        <v>0</v>
      </c>
      <c r="V48" s="15">
        <v>10</v>
      </c>
      <c r="W48" s="15">
        <v>5</v>
      </c>
      <c r="X48" s="15">
        <v>27</v>
      </c>
      <c r="Y48" s="15">
        <v>1.33</v>
      </c>
      <c r="Z48" s="15">
        <v>0</v>
      </c>
      <c r="AA48" s="15">
        <v>12.33</v>
      </c>
      <c r="AB48" s="15">
        <v>148.43</v>
      </c>
      <c r="AC48" s="15">
        <f t="shared" si="1"/>
        <v>143.42000000000002</v>
      </c>
    </row>
    <row r="49" spans="1:29" ht="24" x14ac:dyDescent="0.2">
      <c r="A49" s="62">
        <v>50</v>
      </c>
      <c r="B49" s="62">
        <v>48</v>
      </c>
      <c r="C49" s="38" t="s">
        <v>11</v>
      </c>
      <c r="D49" s="38" t="s">
        <v>73</v>
      </c>
      <c r="E49" s="15">
        <v>30</v>
      </c>
      <c r="F49" s="15">
        <v>15</v>
      </c>
      <c r="G49" s="15">
        <v>0</v>
      </c>
      <c r="H49" s="15">
        <v>0</v>
      </c>
      <c r="I49" s="15">
        <v>0</v>
      </c>
      <c r="J49" s="15">
        <v>1.19</v>
      </c>
      <c r="K49" s="15">
        <v>0</v>
      </c>
      <c r="L49" s="15">
        <v>0</v>
      </c>
      <c r="M49" s="15">
        <v>0</v>
      </c>
      <c r="N49" s="15">
        <v>0</v>
      </c>
      <c r="O49" s="15">
        <v>30</v>
      </c>
      <c r="P49" s="15">
        <v>2.67</v>
      </c>
      <c r="Q49" s="15">
        <v>1.33</v>
      </c>
      <c r="R49" s="15">
        <v>3</v>
      </c>
      <c r="S49" s="15">
        <v>1.33</v>
      </c>
      <c r="T49" s="15">
        <v>2</v>
      </c>
      <c r="U49" s="15">
        <v>0.33</v>
      </c>
      <c r="V49" s="15">
        <v>25.85</v>
      </c>
      <c r="W49" s="15">
        <v>1</v>
      </c>
      <c r="X49" s="15">
        <v>17.672000000000001</v>
      </c>
      <c r="Y49" s="15">
        <v>4</v>
      </c>
      <c r="Z49" s="15">
        <v>0</v>
      </c>
      <c r="AA49" s="15">
        <v>7</v>
      </c>
      <c r="AB49" s="15">
        <v>138.37</v>
      </c>
      <c r="AC49" s="15">
        <f t="shared" si="1"/>
        <v>142.37199999999999</v>
      </c>
    </row>
    <row r="50" spans="1:29" x14ac:dyDescent="0.2">
      <c r="A50" s="62">
        <v>52</v>
      </c>
      <c r="B50" s="62">
        <v>49</v>
      </c>
      <c r="C50" s="38" t="s">
        <v>53</v>
      </c>
      <c r="D50" s="38" t="s">
        <v>57</v>
      </c>
      <c r="E50" s="15">
        <v>27</v>
      </c>
      <c r="F50" s="15">
        <v>15</v>
      </c>
      <c r="G50" s="15">
        <v>0</v>
      </c>
      <c r="H50" s="15">
        <v>0</v>
      </c>
      <c r="I50" s="15">
        <v>0</v>
      </c>
      <c r="J50" s="15">
        <v>1.39</v>
      </c>
      <c r="K50" s="15">
        <v>0</v>
      </c>
      <c r="L50" s="15">
        <v>0</v>
      </c>
      <c r="M50" s="15">
        <v>0</v>
      </c>
      <c r="N50" s="15">
        <v>5</v>
      </c>
      <c r="O50" s="15">
        <v>15</v>
      </c>
      <c r="P50" s="15">
        <v>1</v>
      </c>
      <c r="Q50" s="15">
        <v>1</v>
      </c>
      <c r="R50" s="15">
        <v>1</v>
      </c>
      <c r="S50" s="15">
        <v>2.67</v>
      </c>
      <c r="T50" s="15">
        <v>2.33</v>
      </c>
      <c r="U50" s="15">
        <v>8.33</v>
      </c>
      <c r="V50" s="15">
        <v>27.33</v>
      </c>
      <c r="W50" s="15">
        <v>5</v>
      </c>
      <c r="X50" s="15">
        <v>20.872</v>
      </c>
      <c r="Y50" s="15">
        <v>5</v>
      </c>
      <c r="Z50" s="15">
        <v>0</v>
      </c>
      <c r="AA50" s="15">
        <v>3.33</v>
      </c>
      <c r="AB50" s="15">
        <v>136.06</v>
      </c>
      <c r="AC50" s="15">
        <f t="shared" si="1"/>
        <v>141.25200000000001</v>
      </c>
    </row>
    <row r="51" spans="1:29" ht="24" x14ac:dyDescent="0.2">
      <c r="A51" s="62">
        <v>54</v>
      </c>
      <c r="B51" s="62">
        <v>50</v>
      </c>
      <c r="C51" s="38" t="s">
        <v>136</v>
      </c>
      <c r="D51" s="38" t="s">
        <v>137</v>
      </c>
      <c r="E51" s="15">
        <v>30</v>
      </c>
      <c r="F51" s="15">
        <v>15</v>
      </c>
      <c r="G51" s="15">
        <v>0</v>
      </c>
      <c r="H51" s="15">
        <v>0</v>
      </c>
      <c r="I51" s="15">
        <v>0</v>
      </c>
      <c r="J51" s="15">
        <v>1.03</v>
      </c>
      <c r="K51" s="15">
        <v>0</v>
      </c>
      <c r="L51" s="15">
        <v>0</v>
      </c>
      <c r="M51" s="15">
        <v>0</v>
      </c>
      <c r="N51" s="15">
        <v>0</v>
      </c>
      <c r="O51" s="15">
        <v>30</v>
      </c>
      <c r="P51" s="15">
        <v>2</v>
      </c>
      <c r="Q51" s="15">
        <v>2</v>
      </c>
      <c r="R51" s="15">
        <v>2</v>
      </c>
      <c r="S51" s="15">
        <v>1</v>
      </c>
      <c r="T51" s="15">
        <v>2</v>
      </c>
      <c r="U51" s="15">
        <v>0</v>
      </c>
      <c r="V51" s="15">
        <v>26.27</v>
      </c>
      <c r="W51" s="15">
        <v>1.33</v>
      </c>
      <c r="X51" s="15">
        <v>17.672000000000001</v>
      </c>
      <c r="Y51" s="15">
        <v>2.67</v>
      </c>
      <c r="Z51" s="15">
        <v>0</v>
      </c>
      <c r="AA51" s="15">
        <v>6.67</v>
      </c>
      <c r="AB51" s="15">
        <v>135.63999999999999</v>
      </c>
      <c r="AC51" s="15">
        <f t="shared" si="1"/>
        <v>139.64199999999997</v>
      </c>
    </row>
    <row r="52" spans="1:29" ht="36" x14ac:dyDescent="0.2">
      <c r="A52" s="62">
        <v>56</v>
      </c>
      <c r="B52" s="62">
        <v>51</v>
      </c>
      <c r="C52" s="38" t="s">
        <v>16</v>
      </c>
      <c r="D52" s="38" t="s">
        <v>102</v>
      </c>
      <c r="E52" s="15">
        <v>24</v>
      </c>
      <c r="F52" s="15">
        <v>15</v>
      </c>
      <c r="G52" s="15">
        <v>0</v>
      </c>
      <c r="H52" s="15">
        <v>10</v>
      </c>
      <c r="I52" s="15">
        <v>0</v>
      </c>
      <c r="J52" s="15">
        <v>2.14</v>
      </c>
      <c r="K52" s="15">
        <v>0</v>
      </c>
      <c r="L52" s="15">
        <v>0</v>
      </c>
      <c r="M52" s="15">
        <v>0</v>
      </c>
      <c r="N52" s="15">
        <v>10</v>
      </c>
      <c r="O52" s="15">
        <v>30</v>
      </c>
      <c r="P52" s="15">
        <v>2</v>
      </c>
      <c r="Q52" s="15">
        <v>1</v>
      </c>
      <c r="R52" s="15">
        <v>1</v>
      </c>
      <c r="S52" s="15">
        <v>1.33</v>
      </c>
      <c r="T52" s="15">
        <v>2</v>
      </c>
      <c r="U52" s="15">
        <v>0</v>
      </c>
      <c r="V52" s="15">
        <v>12</v>
      </c>
      <c r="W52" s="15">
        <v>3.33</v>
      </c>
      <c r="X52" s="15">
        <v>18.728000000000002</v>
      </c>
      <c r="Y52" s="15">
        <v>2.33</v>
      </c>
      <c r="Z52" s="15">
        <v>0</v>
      </c>
      <c r="AA52" s="15">
        <v>4.33</v>
      </c>
      <c r="AB52" s="15">
        <v>134.81</v>
      </c>
      <c r="AC52" s="15">
        <f t="shared" si="1"/>
        <v>139.18800000000002</v>
      </c>
    </row>
    <row r="53" spans="1:29" ht="24" x14ac:dyDescent="0.2">
      <c r="A53" s="62">
        <v>55</v>
      </c>
      <c r="B53" s="62">
        <v>52</v>
      </c>
      <c r="C53" s="38" t="s">
        <v>22</v>
      </c>
      <c r="D53" s="38" t="s">
        <v>99</v>
      </c>
      <c r="E53" s="15">
        <v>21</v>
      </c>
      <c r="F53" s="15">
        <v>15</v>
      </c>
      <c r="G53" s="15">
        <v>0</v>
      </c>
      <c r="H53" s="15">
        <v>10</v>
      </c>
      <c r="I53" s="15">
        <v>0</v>
      </c>
      <c r="J53" s="15">
        <v>2.68</v>
      </c>
      <c r="K53" s="15">
        <v>0</v>
      </c>
      <c r="L53" s="15">
        <v>0</v>
      </c>
      <c r="M53" s="15">
        <v>0</v>
      </c>
      <c r="N53" s="15">
        <v>10</v>
      </c>
      <c r="O53" s="15">
        <v>25</v>
      </c>
      <c r="P53" s="15">
        <v>2.67</v>
      </c>
      <c r="Q53" s="15">
        <v>2</v>
      </c>
      <c r="R53" s="15">
        <v>3</v>
      </c>
      <c r="S53" s="15">
        <v>2.67</v>
      </c>
      <c r="T53" s="15">
        <v>2.33</v>
      </c>
      <c r="U53" s="15">
        <v>0</v>
      </c>
      <c r="V53" s="15">
        <v>4.2300000000000004</v>
      </c>
      <c r="W53" s="15">
        <v>5</v>
      </c>
      <c r="X53" s="15">
        <v>18.2</v>
      </c>
      <c r="Y53" s="15">
        <v>4</v>
      </c>
      <c r="Z53" s="15">
        <v>0</v>
      </c>
      <c r="AA53" s="15">
        <v>11.33</v>
      </c>
      <c r="AB53" s="15">
        <v>134.91</v>
      </c>
      <c r="AC53" s="15">
        <f t="shared" si="1"/>
        <v>139.11000000000001</v>
      </c>
    </row>
    <row r="54" spans="1:29" ht="24" x14ac:dyDescent="0.2">
      <c r="A54" s="62">
        <v>53</v>
      </c>
      <c r="B54" s="62">
        <v>53</v>
      </c>
      <c r="C54" s="38" t="s">
        <v>18</v>
      </c>
      <c r="D54" s="38" t="s">
        <v>135</v>
      </c>
      <c r="E54" s="15">
        <v>18</v>
      </c>
      <c r="F54" s="15">
        <v>15</v>
      </c>
      <c r="G54" s="15">
        <v>0</v>
      </c>
      <c r="H54" s="15">
        <v>0</v>
      </c>
      <c r="I54" s="15">
        <v>0</v>
      </c>
      <c r="J54" s="15">
        <v>2.76</v>
      </c>
      <c r="K54" s="15">
        <v>0</v>
      </c>
      <c r="L54" s="15">
        <v>0</v>
      </c>
      <c r="M54" s="15">
        <v>0</v>
      </c>
      <c r="N54" s="15">
        <v>0</v>
      </c>
      <c r="O54" s="15">
        <v>25</v>
      </c>
      <c r="P54" s="15">
        <v>1</v>
      </c>
      <c r="Q54" s="15">
        <v>4</v>
      </c>
      <c r="R54" s="15">
        <v>4.67</v>
      </c>
      <c r="S54" s="15">
        <v>4.33</v>
      </c>
      <c r="T54" s="15">
        <v>3</v>
      </c>
      <c r="U54" s="15">
        <v>0</v>
      </c>
      <c r="V54" s="15">
        <v>30.05</v>
      </c>
      <c r="W54" s="15">
        <v>0</v>
      </c>
      <c r="X54" s="15">
        <v>15</v>
      </c>
      <c r="Y54" s="15">
        <v>9.33</v>
      </c>
      <c r="Z54" s="15">
        <v>0</v>
      </c>
      <c r="AA54" s="15">
        <v>6.67</v>
      </c>
      <c r="AB54" s="15">
        <v>135.81</v>
      </c>
      <c r="AC54" s="15">
        <f t="shared" si="1"/>
        <v>138.80999999999997</v>
      </c>
    </row>
    <row r="55" spans="1:29" ht="24" x14ac:dyDescent="0.2">
      <c r="A55" s="62">
        <v>59</v>
      </c>
      <c r="B55" s="62">
        <v>54</v>
      </c>
      <c r="C55" s="38" t="s">
        <v>22</v>
      </c>
      <c r="D55" s="38" t="s">
        <v>138</v>
      </c>
      <c r="E55" s="15">
        <v>27</v>
      </c>
      <c r="F55" s="15">
        <v>15</v>
      </c>
      <c r="G55" s="15">
        <v>0</v>
      </c>
      <c r="H55" s="15">
        <v>10</v>
      </c>
      <c r="I55" s="15">
        <v>0</v>
      </c>
      <c r="J55" s="15">
        <v>2.68</v>
      </c>
      <c r="K55" s="15">
        <v>0</v>
      </c>
      <c r="L55" s="15">
        <v>0</v>
      </c>
      <c r="M55" s="15">
        <v>0</v>
      </c>
      <c r="N55" s="15">
        <v>5</v>
      </c>
      <c r="O55" s="15">
        <v>25</v>
      </c>
      <c r="P55" s="15">
        <v>2.67</v>
      </c>
      <c r="Q55" s="15">
        <v>2</v>
      </c>
      <c r="R55" s="15">
        <v>3</v>
      </c>
      <c r="S55" s="15">
        <v>2.67</v>
      </c>
      <c r="T55" s="15">
        <v>2.33</v>
      </c>
      <c r="U55" s="15">
        <v>0</v>
      </c>
      <c r="V55" s="15">
        <v>5.33</v>
      </c>
      <c r="W55" s="15">
        <v>1.67</v>
      </c>
      <c r="X55" s="15">
        <v>20.327999999999999</v>
      </c>
      <c r="Y55" s="15">
        <v>7.33</v>
      </c>
      <c r="Z55" s="15">
        <v>0</v>
      </c>
      <c r="AA55" s="15">
        <v>6.67</v>
      </c>
      <c r="AB55" s="15">
        <v>133.68</v>
      </c>
      <c r="AC55" s="15">
        <f t="shared" si="1"/>
        <v>138.678</v>
      </c>
    </row>
    <row r="56" spans="1:29" ht="24" x14ac:dyDescent="0.2">
      <c r="A56" s="62">
        <v>61</v>
      </c>
      <c r="B56" s="62">
        <v>55</v>
      </c>
      <c r="C56" s="38" t="s">
        <v>51</v>
      </c>
      <c r="D56" s="38" t="s">
        <v>59</v>
      </c>
      <c r="E56" s="15">
        <v>30</v>
      </c>
      <c r="F56" s="15">
        <v>2</v>
      </c>
      <c r="G56" s="15">
        <v>0</v>
      </c>
      <c r="H56" s="15">
        <v>10</v>
      </c>
      <c r="I56" s="15">
        <v>0</v>
      </c>
      <c r="J56" s="15">
        <v>2.12</v>
      </c>
      <c r="K56" s="15">
        <v>0</v>
      </c>
      <c r="L56" s="15">
        <v>0</v>
      </c>
      <c r="M56" s="15">
        <v>0</v>
      </c>
      <c r="N56" s="15">
        <v>3</v>
      </c>
      <c r="O56" s="15">
        <v>30</v>
      </c>
      <c r="P56" s="15">
        <v>2</v>
      </c>
      <c r="Q56" s="15">
        <v>2</v>
      </c>
      <c r="R56" s="15">
        <v>3</v>
      </c>
      <c r="S56" s="15">
        <v>2</v>
      </c>
      <c r="T56" s="15">
        <v>3</v>
      </c>
      <c r="U56" s="15">
        <v>15</v>
      </c>
      <c r="V56" s="15">
        <v>5</v>
      </c>
      <c r="W56" s="15">
        <v>0</v>
      </c>
      <c r="X56" s="15">
        <v>19.8</v>
      </c>
      <c r="Y56" s="15">
        <v>0</v>
      </c>
      <c r="Z56" s="15">
        <v>0</v>
      </c>
      <c r="AA56" s="15">
        <v>9.33</v>
      </c>
      <c r="AB56" s="15">
        <v>133.44999999999999</v>
      </c>
      <c r="AC56" s="15">
        <f t="shared" si="1"/>
        <v>138.25000000000003</v>
      </c>
    </row>
    <row r="57" spans="1:29" ht="24" x14ac:dyDescent="0.2">
      <c r="A57" s="62">
        <v>43</v>
      </c>
      <c r="B57" s="62">
        <v>56</v>
      </c>
      <c r="C57" s="38" t="s">
        <v>69</v>
      </c>
      <c r="D57" s="38" t="s">
        <v>74</v>
      </c>
      <c r="E57" s="15">
        <v>27</v>
      </c>
      <c r="F57" s="15">
        <v>3.02</v>
      </c>
      <c r="G57" s="15">
        <v>0</v>
      </c>
      <c r="H57" s="69">
        <v>20</v>
      </c>
      <c r="I57" s="15">
        <v>0</v>
      </c>
      <c r="J57" s="15">
        <v>1.04</v>
      </c>
      <c r="K57" s="15">
        <v>0</v>
      </c>
      <c r="L57" s="15">
        <v>0</v>
      </c>
      <c r="M57" s="15">
        <v>0</v>
      </c>
      <c r="N57" s="15">
        <v>0</v>
      </c>
      <c r="O57" s="15">
        <v>30</v>
      </c>
      <c r="P57" s="15">
        <v>2</v>
      </c>
      <c r="Q57" s="15">
        <v>2</v>
      </c>
      <c r="R57" s="15">
        <v>2</v>
      </c>
      <c r="S57" s="15">
        <v>1</v>
      </c>
      <c r="T57" s="15">
        <v>1</v>
      </c>
      <c r="U57" s="15">
        <v>0</v>
      </c>
      <c r="V57" s="15">
        <v>12</v>
      </c>
      <c r="W57" s="15">
        <v>0</v>
      </c>
      <c r="X57" s="15">
        <v>27.67</v>
      </c>
      <c r="Y57" s="15">
        <v>3.67</v>
      </c>
      <c r="Z57" s="15">
        <v>0</v>
      </c>
      <c r="AA57" s="15">
        <v>5.33</v>
      </c>
      <c r="AB57" s="15">
        <v>142.72999999999999</v>
      </c>
      <c r="AC57" s="15">
        <f t="shared" si="1"/>
        <v>137.73000000000002</v>
      </c>
    </row>
    <row r="58" spans="1:29" ht="24" x14ac:dyDescent="0.2">
      <c r="A58" s="62">
        <v>57</v>
      </c>
      <c r="B58" s="62">
        <v>57</v>
      </c>
      <c r="C58" s="38" t="s">
        <v>104</v>
      </c>
      <c r="D58" s="38" t="s">
        <v>105</v>
      </c>
      <c r="E58" s="15">
        <v>27</v>
      </c>
      <c r="F58" s="15">
        <v>11.8</v>
      </c>
      <c r="G58" s="15">
        <v>0</v>
      </c>
      <c r="H58" s="15">
        <v>0</v>
      </c>
      <c r="I58" s="15">
        <v>0</v>
      </c>
      <c r="J58" s="15">
        <v>2.78</v>
      </c>
      <c r="K58" s="15">
        <v>0</v>
      </c>
      <c r="L58" s="15">
        <v>0</v>
      </c>
      <c r="M58" s="15">
        <v>0</v>
      </c>
      <c r="N58" s="15">
        <v>5</v>
      </c>
      <c r="O58" s="15">
        <v>30</v>
      </c>
      <c r="P58" s="15">
        <v>1.67</v>
      </c>
      <c r="Q58" s="15">
        <v>1</v>
      </c>
      <c r="R58" s="15">
        <v>1.67</v>
      </c>
      <c r="S58" s="15">
        <v>1.33</v>
      </c>
      <c r="T58" s="15">
        <v>1</v>
      </c>
      <c r="U58" s="15">
        <v>0</v>
      </c>
      <c r="V58" s="15">
        <v>25.79</v>
      </c>
      <c r="W58" s="15">
        <v>1.67</v>
      </c>
      <c r="X58" s="15">
        <v>15</v>
      </c>
      <c r="Y58" s="15">
        <v>7</v>
      </c>
      <c r="Z58" s="15">
        <v>0</v>
      </c>
      <c r="AA58" s="15">
        <v>5</v>
      </c>
      <c r="AB58" s="15">
        <v>134.71</v>
      </c>
      <c r="AC58" s="15">
        <f t="shared" si="1"/>
        <v>137.70999999999998</v>
      </c>
    </row>
    <row r="59" spans="1:29" ht="24" x14ac:dyDescent="0.2">
      <c r="A59" s="62">
        <v>51</v>
      </c>
      <c r="B59" s="62">
        <v>58</v>
      </c>
      <c r="C59" s="38" t="s">
        <v>19</v>
      </c>
      <c r="D59" s="38" t="s">
        <v>134</v>
      </c>
      <c r="E59" s="15">
        <v>27</v>
      </c>
      <c r="F59" s="15">
        <v>1.6</v>
      </c>
      <c r="G59" s="15">
        <v>0</v>
      </c>
      <c r="H59" s="69">
        <v>20</v>
      </c>
      <c r="I59" s="15">
        <v>0</v>
      </c>
      <c r="J59" s="15">
        <v>1.19</v>
      </c>
      <c r="K59" s="15">
        <v>0</v>
      </c>
      <c r="L59" s="15">
        <v>0</v>
      </c>
      <c r="M59" s="15">
        <v>0</v>
      </c>
      <c r="N59" s="15">
        <v>0</v>
      </c>
      <c r="O59" s="15">
        <v>30</v>
      </c>
      <c r="P59" s="15">
        <v>2.67</v>
      </c>
      <c r="Q59" s="15">
        <v>2</v>
      </c>
      <c r="R59" s="15">
        <v>2.67</v>
      </c>
      <c r="S59" s="15">
        <v>1.67</v>
      </c>
      <c r="T59" s="15">
        <v>2.67</v>
      </c>
      <c r="U59" s="15">
        <v>0</v>
      </c>
      <c r="V59" s="15">
        <v>12</v>
      </c>
      <c r="W59" s="15">
        <v>4</v>
      </c>
      <c r="X59" s="15">
        <v>19.8</v>
      </c>
      <c r="Y59" s="15">
        <v>3.33</v>
      </c>
      <c r="Z59" s="15">
        <v>0</v>
      </c>
      <c r="AA59" s="15">
        <v>6</v>
      </c>
      <c r="AB59" s="15">
        <v>136.79</v>
      </c>
      <c r="AC59" s="15">
        <f t="shared" si="1"/>
        <v>136.6</v>
      </c>
    </row>
    <row r="60" spans="1:29" x14ac:dyDescent="0.2">
      <c r="A60" s="62">
        <v>62</v>
      </c>
      <c r="B60" s="62">
        <v>59</v>
      </c>
      <c r="C60" s="38" t="s">
        <v>26</v>
      </c>
      <c r="D60" s="38" t="s">
        <v>140</v>
      </c>
      <c r="E60" s="15">
        <v>27</v>
      </c>
      <c r="F60" s="15">
        <v>15</v>
      </c>
      <c r="G60" s="15">
        <v>0</v>
      </c>
      <c r="H60" s="15">
        <v>10</v>
      </c>
      <c r="I60" s="15">
        <v>2</v>
      </c>
      <c r="J60" s="15">
        <v>2.2000000000000002</v>
      </c>
      <c r="K60" s="15">
        <v>0</v>
      </c>
      <c r="L60" s="15">
        <v>0</v>
      </c>
      <c r="M60" s="15">
        <v>0</v>
      </c>
      <c r="N60" s="15">
        <v>0</v>
      </c>
      <c r="O60" s="15">
        <v>25</v>
      </c>
      <c r="P60" s="15">
        <v>2</v>
      </c>
      <c r="Q60" s="15">
        <v>1</v>
      </c>
      <c r="R60" s="15">
        <v>3</v>
      </c>
      <c r="S60" s="15">
        <v>2</v>
      </c>
      <c r="T60" s="15">
        <v>3</v>
      </c>
      <c r="U60" s="15">
        <v>0</v>
      </c>
      <c r="V60" s="15">
        <v>11.77</v>
      </c>
      <c r="W60" s="15">
        <v>4</v>
      </c>
      <c r="X60" s="15">
        <v>16.600000000000001</v>
      </c>
      <c r="Y60" s="15">
        <v>2</v>
      </c>
      <c r="Z60" s="15">
        <v>0</v>
      </c>
      <c r="AA60" s="15">
        <v>10</v>
      </c>
      <c r="AB60" s="15">
        <v>132.97</v>
      </c>
      <c r="AC60" s="15">
        <f t="shared" si="1"/>
        <v>136.57</v>
      </c>
    </row>
    <row r="61" spans="1:29" ht="24" x14ac:dyDescent="0.2">
      <c r="A61" s="62">
        <v>47</v>
      </c>
      <c r="B61" s="62">
        <v>60</v>
      </c>
      <c r="C61" s="38" t="s">
        <v>12</v>
      </c>
      <c r="D61" s="38" t="s">
        <v>92</v>
      </c>
      <c r="E61" s="15">
        <v>3</v>
      </c>
      <c r="F61" s="15">
        <v>15</v>
      </c>
      <c r="G61" s="15">
        <v>0</v>
      </c>
      <c r="H61" s="69">
        <v>20</v>
      </c>
      <c r="I61" s="15">
        <v>0</v>
      </c>
      <c r="J61" s="15">
        <v>4.59</v>
      </c>
      <c r="K61" s="15">
        <v>0</v>
      </c>
      <c r="L61" s="15">
        <v>0</v>
      </c>
      <c r="M61" s="15">
        <v>0</v>
      </c>
      <c r="N61" s="15">
        <v>10</v>
      </c>
      <c r="O61" s="15">
        <v>25</v>
      </c>
      <c r="P61" s="15">
        <v>4.67</v>
      </c>
      <c r="Q61" s="15">
        <v>2</v>
      </c>
      <c r="R61" s="15">
        <v>4.67</v>
      </c>
      <c r="S61" s="15">
        <v>5</v>
      </c>
      <c r="T61" s="15">
        <v>3.33</v>
      </c>
      <c r="U61" s="15">
        <v>0</v>
      </c>
      <c r="V61" s="15">
        <v>9.52</v>
      </c>
      <c r="W61" s="15">
        <v>0</v>
      </c>
      <c r="X61" s="15">
        <v>27</v>
      </c>
      <c r="Y61" s="15">
        <v>1.33</v>
      </c>
      <c r="Z61" s="15">
        <v>0</v>
      </c>
      <c r="AA61" s="15">
        <v>1</v>
      </c>
      <c r="AB61" s="15">
        <v>141.11000000000001</v>
      </c>
      <c r="AC61" s="15">
        <f t="shared" si="1"/>
        <v>136.11000000000001</v>
      </c>
    </row>
    <row r="62" spans="1:29" ht="24" x14ac:dyDescent="0.2">
      <c r="A62" s="62">
        <v>64</v>
      </c>
      <c r="B62" s="62">
        <v>61</v>
      </c>
      <c r="C62" s="38" t="s">
        <v>33</v>
      </c>
      <c r="D62" s="38" t="s">
        <v>141</v>
      </c>
      <c r="E62" s="15">
        <v>30</v>
      </c>
      <c r="F62" s="15">
        <v>10.65</v>
      </c>
      <c r="G62" s="15">
        <v>0</v>
      </c>
      <c r="H62" s="15">
        <v>10</v>
      </c>
      <c r="I62" s="15">
        <v>0</v>
      </c>
      <c r="J62" s="15">
        <v>1.77</v>
      </c>
      <c r="K62" s="15">
        <v>0</v>
      </c>
      <c r="L62" s="15">
        <v>0</v>
      </c>
      <c r="M62" s="15">
        <v>0</v>
      </c>
      <c r="N62" s="15">
        <v>3</v>
      </c>
      <c r="O62" s="15">
        <v>25</v>
      </c>
      <c r="P62" s="15">
        <v>2.33</v>
      </c>
      <c r="Q62" s="15">
        <v>2</v>
      </c>
      <c r="R62" s="15">
        <v>2.67</v>
      </c>
      <c r="S62" s="15">
        <v>1.67</v>
      </c>
      <c r="T62" s="15">
        <v>2</v>
      </c>
      <c r="U62" s="15">
        <v>0</v>
      </c>
      <c r="V62" s="15">
        <v>14</v>
      </c>
      <c r="W62" s="15">
        <v>2</v>
      </c>
      <c r="X62" s="15">
        <v>18.2</v>
      </c>
      <c r="Y62" s="15">
        <v>4</v>
      </c>
      <c r="Z62" s="15">
        <v>0</v>
      </c>
      <c r="AA62" s="15">
        <v>5</v>
      </c>
      <c r="AB62" s="15">
        <v>130.09</v>
      </c>
      <c r="AC62" s="15">
        <f t="shared" si="1"/>
        <v>134.29000000000002</v>
      </c>
    </row>
    <row r="63" spans="1:29" ht="24" x14ac:dyDescent="0.2">
      <c r="A63" s="62">
        <v>60</v>
      </c>
      <c r="B63" s="62">
        <v>62</v>
      </c>
      <c r="C63" s="38" t="s">
        <v>104</v>
      </c>
      <c r="D63" s="38" t="s">
        <v>139</v>
      </c>
      <c r="E63" s="15">
        <v>30</v>
      </c>
      <c r="F63" s="15">
        <v>14.2</v>
      </c>
      <c r="G63" s="15">
        <v>0</v>
      </c>
      <c r="H63" s="15">
        <v>0</v>
      </c>
      <c r="I63" s="15">
        <v>0</v>
      </c>
      <c r="J63" s="15">
        <v>2.65</v>
      </c>
      <c r="K63" s="15">
        <v>0</v>
      </c>
      <c r="L63" s="15">
        <v>0</v>
      </c>
      <c r="M63" s="15">
        <v>0</v>
      </c>
      <c r="N63" s="15">
        <v>0</v>
      </c>
      <c r="O63" s="15">
        <v>30</v>
      </c>
      <c r="P63" s="15">
        <v>1.33</v>
      </c>
      <c r="Q63" s="15">
        <v>1.67</v>
      </c>
      <c r="R63" s="15">
        <v>2</v>
      </c>
      <c r="S63" s="15">
        <v>0.67</v>
      </c>
      <c r="T63" s="15">
        <v>1.33</v>
      </c>
      <c r="U63" s="15">
        <v>5</v>
      </c>
      <c r="V63" s="15">
        <v>4</v>
      </c>
      <c r="W63" s="15">
        <v>1</v>
      </c>
      <c r="X63" s="15">
        <v>30</v>
      </c>
      <c r="Y63" s="15">
        <v>3</v>
      </c>
      <c r="Z63" s="15">
        <v>0</v>
      </c>
      <c r="AA63" s="15">
        <v>6.67</v>
      </c>
      <c r="AB63" s="15">
        <v>133.52000000000001</v>
      </c>
      <c r="AC63" s="15">
        <f t="shared" si="1"/>
        <v>133.51999999999998</v>
      </c>
    </row>
    <row r="64" spans="1:29" ht="24" x14ac:dyDescent="0.2">
      <c r="A64" s="62">
        <v>66</v>
      </c>
      <c r="B64" s="62">
        <v>63</v>
      </c>
      <c r="C64" s="38" t="s">
        <v>82</v>
      </c>
      <c r="D64" s="38" t="s">
        <v>142</v>
      </c>
      <c r="E64" s="15">
        <v>24</v>
      </c>
      <c r="F64" s="15">
        <v>15</v>
      </c>
      <c r="G64" s="15">
        <v>0</v>
      </c>
      <c r="H64" s="15">
        <v>0</v>
      </c>
      <c r="I64" s="15">
        <v>0</v>
      </c>
      <c r="J64" s="15">
        <v>1.35</v>
      </c>
      <c r="K64" s="15">
        <v>0</v>
      </c>
      <c r="L64" s="15">
        <v>0</v>
      </c>
      <c r="M64" s="15">
        <v>0</v>
      </c>
      <c r="N64" s="15">
        <v>0</v>
      </c>
      <c r="O64" s="15">
        <v>30</v>
      </c>
      <c r="P64" s="15">
        <v>2.33</v>
      </c>
      <c r="Q64" s="15">
        <v>1.33</v>
      </c>
      <c r="R64" s="15">
        <v>2</v>
      </c>
      <c r="S64" s="15">
        <v>2</v>
      </c>
      <c r="T64" s="15">
        <v>2</v>
      </c>
      <c r="U64" s="15">
        <v>0</v>
      </c>
      <c r="V64" s="15">
        <v>24.1</v>
      </c>
      <c r="W64" s="15">
        <v>2</v>
      </c>
      <c r="X64" s="15">
        <v>18.2</v>
      </c>
      <c r="Y64" s="15">
        <v>4</v>
      </c>
      <c r="Z64" s="15">
        <v>0</v>
      </c>
      <c r="AA64" s="15">
        <v>5</v>
      </c>
      <c r="AB64" s="15">
        <v>129.12</v>
      </c>
      <c r="AC64" s="15">
        <f t="shared" si="1"/>
        <v>133.31</v>
      </c>
    </row>
    <row r="65" spans="1:29" ht="24" x14ac:dyDescent="0.2">
      <c r="A65" s="62">
        <v>67</v>
      </c>
      <c r="B65" s="62">
        <v>64</v>
      </c>
      <c r="C65" s="38" t="s">
        <v>26</v>
      </c>
      <c r="D65" s="38" t="s">
        <v>143</v>
      </c>
      <c r="E65" s="15">
        <v>21</v>
      </c>
      <c r="F65" s="15">
        <v>12.6</v>
      </c>
      <c r="G65" s="15">
        <v>0</v>
      </c>
      <c r="H65" s="15">
        <v>0</v>
      </c>
      <c r="I65" s="15">
        <v>2</v>
      </c>
      <c r="J65" s="15">
        <v>2.2000000000000002</v>
      </c>
      <c r="K65" s="15">
        <v>0</v>
      </c>
      <c r="L65" s="15">
        <v>0</v>
      </c>
      <c r="M65" s="15">
        <v>0</v>
      </c>
      <c r="N65" s="15">
        <v>5</v>
      </c>
      <c r="O65" s="15">
        <v>25</v>
      </c>
      <c r="P65" s="15">
        <v>2</v>
      </c>
      <c r="Q65" s="15">
        <v>1</v>
      </c>
      <c r="R65" s="15">
        <v>3</v>
      </c>
      <c r="S65" s="15">
        <v>2</v>
      </c>
      <c r="T65" s="15">
        <v>3</v>
      </c>
      <c r="U65" s="15">
        <v>0</v>
      </c>
      <c r="V65" s="15">
        <v>25</v>
      </c>
      <c r="W65" s="15">
        <v>3.67</v>
      </c>
      <c r="X65" s="15">
        <v>18.728000000000002</v>
      </c>
      <c r="Y65" s="15">
        <v>2</v>
      </c>
      <c r="Z65" s="15">
        <v>0</v>
      </c>
      <c r="AA65" s="15">
        <v>5</v>
      </c>
      <c r="AB65" s="15">
        <v>128.80000000000001</v>
      </c>
      <c r="AC65" s="15">
        <f t="shared" si="1"/>
        <v>133.19800000000001</v>
      </c>
    </row>
    <row r="66" spans="1:29" ht="24" x14ac:dyDescent="0.2">
      <c r="A66" s="62">
        <v>63</v>
      </c>
      <c r="B66" s="62">
        <v>65</v>
      </c>
      <c r="C66" s="38" t="s">
        <v>23</v>
      </c>
      <c r="D66" s="38" t="s">
        <v>55</v>
      </c>
      <c r="E66" s="15">
        <v>21</v>
      </c>
      <c r="F66" s="15">
        <v>15</v>
      </c>
      <c r="G66" s="15">
        <v>0</v>
      </c>
      <c r="H66" s="15">
        <v>10</v>
      </c>
      <c r="I66" s="15">
        <v>0</v>
      </c>
      <c r="J66" s="15">
        <v>1.9</v>
      </c>
      <c r="K66" s="15">
        <v>0</v>
      </c>
      <c r="L66" s="15">
        <v>0</v>
      </c>
      <c r="M66" s="15">
        <v>0</v>
      </c>
      <c r="N66" s="15">
        <v>10</v>
      </c>
      <c r="O66" s="15">
        <v>25</v>
      </c>
      <c r="P66" s="15">
        <v>3.67</v>
      </c>
      <c r="Q66" s="15">
        <v>1</v>
      </c>
      <c r="R66" s="15">
        <v>4</v>
      </c>
      <c r="S66" s="15">
        <v>4</v>
      </c>
      <c r="T66" s="15">
        <v>5</v>
      </c>
      <c r="U66" s="15">
        <v>0</v>
      </c>
      <c r="V66" s="15">
        <v>19</v>
      </c>
      <c r="W66" s="15">
        <v>0</v>
      </c>
      <c r="X66" s="15">
        <v>9.1999999999999993</v>
      </c>
      <c r="Y66" s="15">
        <v>0</v>
      </c>
      <c r="Z66" s="15">
        <v>0</v>
      </c>
      <c r="AA66" s="15">
        <v>4</v>
      </c>
      <c r="AB66" s="15">
        <v>131.56</v>
      </c>
      <c r="AC66" s="15">
        <f t="shared" ref="AC66:AC97" si="2">SUM(E66:AA66)</f>
        <v>132.77000000000001</v>
      </c>
    </row>
    <row r="67" spans="1:29" ht="24" x14ac:dyDescent="0.2">
      <c r="A67" s="62">
        <v>65</v>
      </c>
      <c r="B67" s="62">
        <v>66</v>
      </c>
      <c r="C67" s="38" t="s">
        <v>51</v>
      </c>
      <c r="D67" s="38" t="s">
        <v>109</v>
      </c>
      <c r="E67" s="15">
        <v>27</v>
      </c>
      <c r="F67" s="15">
        <v>1.8</v>
      </c>
      <c r="G67" s="15">
        <v>0</v>
      </c>
      <c r="H67" s="69">
        <v>20</v>
      </c>
      <c r="I67" s="15">
        <v>0</v>
      </c>
      <c r="J67" s="15">
        <v>2.12</v>
      </c>
      <c r="K67" s="15">
        <v>0</v>
      </c>
      <c r="L67" s="15">
        <v>0</v>
      </c>
      <c r="M67" s="15">
        <v>0</v>
      </c>
      <c r="N67" s="15">
        <v>0</v>
      </c>
      <c r="O67" s="15">
        <v>30</v>
      </c>
      <c r="P67" s="15">
        <v>2</v>
      </c>
      <c r="Q67" s="15">
        <v>2</v>
      </c>
      <c r="R67" s="15">
        <v>3</v>
      </c>
      <c r="S67" s="15">
        <v>2</v>
      </c>
      <c r="T67" s="15">
        <v>3</v>
      </c>
      <c r="U67" s="15">
        <v>3.33</v>
      </c>
      <c r="V67" s="15">
        <v>2</v>
      </c>
      <c r="W67" s="15">
        <v>0.67</v>
      </c>
      <c r="X67" s="15">
        <v>27</v>
      </c>
      <c r="Y67" s="15">
        <v>0.33</v>
      </c>
      <c r="Z67" s="15">
        <v>0</v>
      </c>
      <c r="AA67" s="15">
        <v>5</v>
      </c>
      <c r="AB67" s="15">
        <v>129.25</v>
      </c>
      <c r="AC67" s="15">
        <f t="shared" si="2"/>
        <v>131.25</v>
      </c>
    </row>
    <row r="68" spans="1:29" ht="24" x14ac:dyDescent="0.2">
      <c r="A68" s="62">
        <v>69</v>
      </c>
      <c r="B68" s="62">
        <v>67</v>
      </c>
      <c r="C68" s="38" t="s">
        <v>16</v>
      </c>
      <c r="D68" s="38" t="s">
        <v>106</v>
      </c>
      <c r="E68" s="15">
        <v>30</v>
      </c>
      <c r="F68" s="15">
        <v>15</v>
      </c>
      <c r="G68" s="15">
        <v>0</v>
      </c>
      <c r="H68" s="15">
        <v>20</v>
      </c>
      <c r="I68" s="15">
        <v>0</v>
      </c>
      <c r="J68" s="15">
        <v>2.14</v>
      </c>
      <c r="K68" s="15">
        <v>0</v>
      </c>
      <c r="L68" s="15">
        <v>0</v>
      </c>
      <c r="M68" s="15">
        <v>0</v>
      </c>
      <c r="N68" s="15">
        <v>0</v>
      </c>
      <c r="O68" s="15">
        <v>30</v>
      </c>
      <c r="P68" s="15">
        <v>2</v>
      </c>
      <c r="Q68" s="15">
        <v>1</v>
      </c>
      <c r="R68" s="15">
        <v>1</v>
      </c>
      <c r="S68" s="15">
        <v>1.33</v>
      </c>
      <c r="T68" s="15">
        <v>2</v>
      </c>
      <c r="U68" s="15">
        <v>0</v>
      </c>
      <c r="V68" s="15">
        <v>0</v>
      </c>
      <c r="W68" s="15">
        <v>0.33</v>
      </c>
      <c r="X68" s="15">
        <v>18.2</v>
      </c>
      <c r="Y68" s="15">
        <v>3.33</v>
      </c>
      <c r="Z68" s="15">
        <v>0</v>
      </c>
      <c r="AA68" s="15">
        <v>3.67</v>
      </c>
      <c r="AB68" s="15">
        <v>125.81</v>
      </c>
      <c r="AC68" s="15">
        <f t="shared" si="2"/>
        <v>130</v>
      </c>
    </row>
    <row r="69" spans="1:29" ht="24" x14ac:dyDescent="0.2">
      <c r="A69" s="62">
        <v>58</v>
      </c>
      <c r="B69" s="62">
        <v>68</v>
      </c>
      <c r="C69" s="38" t="s">
        <v>89</v>
      </c>
      <c r="D69" s="38" t="s">
        <v>103</v>
      </c>
      <c r="E69" s="15">
        <v>27</v>
      </c>
      <c r="F69" s="15">
        <v>15</v>
      </c>
      <c r="G69" s="15">
        <v>0</v>
      </c>
      <c r="H69" s="69">
        <v>20</v>
      </c>
      <c r="I69" s="15">
        <v>0</v>
      </c>
      <c r="J69" s="15">
        <v>1.26</v>
      </c>
      <c r="K69" s="15">
        <v>0</v>
      </c>
      <c r="L69" s="15">
        <v>0</v>
      </c>
      <c r="M69" s="15">
        <v>0</v>
      </c>
      <c r="N69" s="15">
        <v>0</v>
      </c>
      <c r="O69" s="15">
        <v>25</v>
      </c>
      <c r="P69" s="15">
        <v>2</v>
      </c>
      <c r="Q69" s="15">
        <v>0.67</v>
      </c>
      <c r="R69" s="15">
        <v>3</v>
      </c>
      <c r="S69" s="15">
        <v>2</v>
      </c>
      <c r="T69" s="15">
        <v>2.67</v>
      </c>
      <c r="U69" s="15">
        <v>0</v>
      </c>
      <c r="V69" s="15">
        <v>4</v>
      </c>
      <c r="W69" s="15">
        <v>0</v>
      </c>
      <c r="X69" s="15">
        <v>27</v>
      </c>
      <c r="Y69" s="15">
        <v>0</v>
      </c>
      <c r="Z69" s="15">
        <v>0</v>
      </c>
      <c r="AA69" s="15">
        <v>0</v>
      </c>
      <c r="AB69" s="15">
        <v>134.6</v>
      </c>
      <c r="AC69" s="15">
        <f t="shared" si="2"/>
        <v>129.6</v>
      </c>
    </row>
    <row r="70" spans="1:29" ht="24" x14ac:dyDescent="0.2">
      <c r="A70" s="62">
        <v>68</v>
      </c>
      <c r="B70" s="62">
        <v>69</v>
      </c>
      <c r="C70" s="38" t="s">
        <v>12</v>
      </c>
      <c r="D70" s="38" t="s">
        <v>50</v>
      </c>
      <c r="E70" s="15">
        <v>0</v>
      </c>
      <c r="F70" s="15">
        <v>13.4</v>
      </c>
      <c r="G70" s="15">
        <v>0</v>
      </c>
      <c r="H70" s="15">
        <v>20</v>
      </c>
      <c r="I70" s="15">
        <v>0</v>
      </c>
      <c r="J70" s="15">
        <v>4.6100000000000003</v>
      </c>
      <c r="K70" s="15">
        <v>0</v>
      </c>
      <c r="L70" s="15">
        <v>0</v>
      </c>
      <c r="M70" s="15">
        <v>0</v>
      </c>
      <c r="N70" s="15">
        <v>0</v>
      </c>
      <c r="O70" s="15">
        <v>30</v>
      </c>
      <c r="P70" s="15">
        <v>4</v>
      </c>
      <c r="Q70" s="15">
        <v>2</v>
      </c>
      <c r="R70" s="15">
        <v>3</v>
      </c>
      <c r="S70" s="15">
        <v>3</v>
      </c>
      <c r="T70" s="15">
        <v>2.67</v>
      </c>
      <c r="U70" s="15">
        <v>0</v>
      </c>
      <c r="V70" s="15">
        <v>8.9499999999999993</v>
      </c>
      <c r="W70" s="15">
        <v>0</v>
      </c>
      <c r="X70" s="15">
        <v>30</v>
      </c>
      <c r="Y70" s="15">
        <v>4.67</v>
      </c>
      <c r="Z70" s="15">
        <v>0</v>
      </c>
      <c r="AA70" s="15">
        <v>3</v>
      </c>
      <c r="AB70" s="15">
        <v>125.96</v>
      </c>
      <c r="AC70" s="15">
        <f t="shared" si="2"/>
        <v>129.30000000000001</v>
      </c>
    </row>
    <row r="71" spans="1:29" ht="24" x14ac:dyDescent="0.2">
      <c r="A71" s="62">
        <v>70</v>
      </c>
      <c r="B71" s="62">
        <v>70</v>
      </c>
      <c r="C71" s="38" t="s">
        <v>33</v>
      </c>
      <c r="D71" s="38" t="s">
        <v>107</v>
      </c>
      <c r="E71" s="15">
        <v>21</v>
      </c>
      <c r="F71" s="15">
        <v>15</v>
      </c>
      <c r="G71" s="15">
        <v>0</v>
      </c>
      <c r="H71" s="15">
        <v>0</v>
      </c>
      <c r="I71" s="15">
        <v>0</v>
      </c>
      <c r="J71" s="15">
        <v>2.13</v>
      </c>
      <c r="K71" s="15">
        <v>0</v>
      </c>
      <c r="L71" s="15">
        <v>0</v>
      </c>
      <c r="M71" s="15">
        <v>0</v>
      </c>
      <c r="N71" s="15">
        <v>0</v>
      </c>
      <c r="O71" s="15">
        <v>30</v>
      </c>
      <c r="P71" s="15">
        <v>4</v>
      </c>
      <c r="Q71" s="15">
        <v>4</v>
      </c>
      <c r="R71" s="15">
        <v>3</v>
      </c>
      <c r="S71" s="15">
        <v>2</v>
      </c>
      <c r="T71" s="15">
        <v>2</v>
      </c>
      <c r="U71" s="15">
        <v>5</v>
      </c>
      <c r="V71" s="15">
        <v>18</v>
      </c>
      <c r="W71" s="15">
        <v>0</v>
      </c>
      <c r="X71" s="15">
        <v>15</v>
      </c>
      <c r="Y71" s="15">
        <v>5</v>
      </c>
      <c r="Z71" s="15">
        <v>0</v>
      </c>
      <c r="AA71" s="15">
        <v>2.33</v>
      </c>
      <c r="AB71" s="15">
        <v>125.47</v>
      </c>
      <c r="AC71" s="15">
        <f t="shared" si="2"/>
        <v>128.46</v>
      </c>
    </row>
    <row r="72" spans="1:29" x14ac:dyDescent="0.2">
      <c r="A72" s="62">
        <v>74</v>
      </c>
      <c r="B72" s="62">
        <v>71</v>
      </c>
      <c r="C72" s="38" t="s">
        <v>26</v>
      </c>
      <c r="D72" s="38" t="s">
        <v>145</v>
      </c>
      <c r="E72" s="15">
        <v>18</v>
      </c>
      <c r="F72" s="15">
        <v>15</v>
      </c>
      <c r="G72" s="15">
        <v>0</v>
      </c>
      <c r="H72" s="15">
        <v>0</v>
      </c>
      <c r="I72" s="15">
        <v>2</v>
      </c>
      <c r="J72" s="15">
        <v>2.2000000000000002</v>
      </c>
      <c r="K72" s="15">
        <v>0</v>
      </c>
      <c r="L72" s="15">
        <v>0</v>
      </c>
      <c r="M72" s="15">
        <v>0</v>
      </c>
      <c r="N72" s="15">
        <v>0</v>
      </c>
      <c r="O72" s="15">
        <v>25</v>
      </c>
      <c r="P72" s="15">
        <v>2</v>
      </c>
      <c r="Q72" s="15">
        <v>1</v>
      </c>
      <c r="R72" s="15">
        <v>3</v>
      </c>
      <c r="S72" s="15">
        <v>2</v>
      </c>
      <c r="T72" s="15">
        <v>3</v>
      </c>
      <c r="U72" s="15">
        <v>0</v>
      </c>
      <c r="V72" s="15">
        <v>23.33</v>
      </c>
      <c r="W72" s="15">
        <v>3.67</v>
      </c>
      <c r="X72" s="15">
        <v>18.2</v>
      </c>
      <c r="Y72" s="15">
        <v>2</v>
      </c>
      <c r="Z72" s="15">
        <v>0</v>
      </c>
      <c r="AA72" s="15">
        <v>4</v>
      </c>
      <c r="AB72" s="15">
        <v>120.2</v>
      </c>
      <c r="AC72" s="15">
        <f t="shared" si="2"/>
        <v>124.4</v>
      </c>
    </row>
    <row r="73" spans="1:29" ht="24" x14ac:dyDescent="0.2">
      <c r="A73" s="62">
        <v>77</v>
      </c>
      <c r="B73" s="62">
        <v>72</v>
      </c>
      <c r="C73" s="38" t="s">
        <v>17</v>
      </c>
      <c r="D73" s="38" t="s">
        <v>148</v>
      </c>
      <c r="E73" s="15">
        <v>6</v>
      </c>
      <c r="F73" s="15">
        <v>15</v>
      </c>
      <c r="G73" s="15">
        <v>0</v>
      </c>
      <c r="H73" s="15">
        <v>10</v>
      </c>
      <c r="I73" s="15">
        <v>0</v>
      </c>
      <c r="J73" s="15">
        <v>2.58</v>
      </c>
      <c r="K73" s="15">
        <v>0</v>
      </c>
      <c r="L73" s="15">
        <v>0</v>
      </c>
      <c r="M73" s="15">
        <v>0</v>
      </c>
      <c r="N73" s="15">
        <v>10</v>
      </c>
      <c r="O73" s="15">
        <v>25</v>
      </c>
      <c r="P73" s="15">
        <v>4.33</v>
      </c>
      <c r="Q73" s="15">
        <v>2</v>
      </c>
      <c r="R73" s="15">
        <v>3.33</v>
      </c>
      <c r="S73" s="15">
        <v>1</v>
      </c>
      <c r="T73" s="15">
        <v>3</v>
      </c>
      <c r="U73" s="15">
        <v>0</v>
      </c>
      <c r="V73" s="15">
        <v>9.76</v>
      </c>
      <c r="W73" s="15">
        <v>3.33</v>
      </c>
      <c r="X73" s="15">
        <v>21.927999999999997</v>
      </c>
      <c r="Y73" s="15">
        <v>2</v>
      </c>
      <c r="Z73" s="15">
        <v>0</v>
      </c>
      <c r="AA73" s="15">
        <v>5</v>
      </c>
      <c r="AB73" s="15">
        <v>118.68</v>
      </c>
      <c r="AC73" s="15">
        <f t="shared" si="2"/>
        <v>124.258</v>
      </c>
    </row>
    <row r="74" spans="1:29" ht="24" x14ac:dyDescent="0.2">
      <c r="A74" s="62">
        <v>71</v>
      </c>
      <c r="B74" s="62">
        <v>73</v>
      </c>
      <c r="C74" s="38" t="s">
        <v>14</v>
      </c>
      <c r="D74" s="38" t="s">
        <v>144</v>
      </c>
      <c r="E74" s="15">
        <v>30</v>
      </c>
      <c r="F74" s="15">
        <v>6</v>
      </c>
      <c r="G74" s="15">
        <v>0</v>
      </c>
      <c r="H74" s="15">
        <v>10</v>
      </c>
      <c r="I74" s="15">
        <v>0</v>
      </c>
      <c r="J74" s="15">
        <v>2.23</v>
      </c>
      <c r="K74" s="15">
        <v>0</v>
      </c>
      <c r="L74" s="15">
        <v>0</v>
      </c>
      <c r="M74" s="15">
        <v>0</v>
      </c>
      <c r="N74" s="15">
        <v>8</v>
      </c>
      <c r="O74" s="15">
        <v>25</v>
      </c>
      <c r="P74" s="15">
        <v>2.33</v>
      </c>
      <c r="Q74" s="15">
        <v>2</v>
      </c>
      <c r="R74" s="15">
        <v>2.33</v>
      </c>
      <c r="S74" s="15">
        <v>2.33</v>
      </c>
      <c r="T74" s="15">
        <v>3</v>
      </c>
      <c r="U74" s="15">
        <v>0</v>
      </c>
      <c r="V74" s="15">
        <v>8</v>
      </c>
      <c r="W74" s="15">
        <v>0</v>
      </c>
      <c r="X74" s="15">
        <v>14</v>
      </c>
      <c r="Y74" s="15">
        <v>3</v>
      </c>
      <c r="Z74" s="15">
        <v>0</v>
      </c>
      <c r="AA74" s="15">
        <v>6</v>
      </c>
      <c r="AB74" s="15">
        <v>121.23</v>
      </c>
      <c r="AC74" s="15">
        <f t="shared" si="2"/>
        <v>124.21999999999998</v>
      </c>
    </row>
    <row r="75" spans="1:29" ht="24" x14ac:dyDescent="0.2">
      <c r="A75" s="62">
        <v>72</v>
      </c>
      <c r="B75" s="62">
        <v>74</v>
      </c>
      <c r="C75" s="38" t="s">
        <v>30</v>
      </c>
      <c r="D75" s="38" t="s">
        <v>31</v>
      </c>
      <c r="E75" s="15">
        <v>30</v>
      </c>
      <c r="F75" s="15">
        <v>15</v>
      </c>
      <c r="G75" s="15">
        <v>0</v>
      </c>
      <c r="H75" s="15">
        <v>10</v>
      </c>
      <c r="I75" s="15">
        <v>0</v>
      </c>
      <c r="J75" s="15">
        <v>1.19</v>
      </c>
      <c r="K75" s="15">
        <v>0</v>
      </c>
      <c r="L75" s="15">
        <v>0</v>
      </c>
      <c r="M75" s="15">
        <v>0</v>
      </c>
      <c r="N75" s="15">
        <v>0</v>
      </c>
      <c r="O75" s="15">
        <v>30</v>
      </c>
      <c r="P75" s="15">
        <v>4</v>
      </c>
      <c r="Q75" s="15">
        <v>2</v>
      </c>
      <c r="R75" s="15">
        <v>3</v>
      </c>
      <c r="S75" s="15">
        <v>3</v>
      </c>
      <c r="T75" s="15">
        <v>2</v>
      </c>
      <c r="U75" s="15">
        <v>0</v>
      </c>
      <c r="V75" s="15">
        <v>2</v>
      </c>
      <c r="W75" s="15">
        <v>0</v>
      </c>
      <c r="X75" s="15">
        <v>15</v>
      </c>
      <c r="Y75" s="15">
        <v>0.33</v>
      </c>
      <c r="Z75" s="15">
        <v>0</v>
      </c>
      <c r="AA75" s="15">
        <v>6.67</v>
      </c>
      <c r="AB75" s="15">
        <v>121.19</v>
      </c>
      <c r="AC75" s="15">
        <f t="shared" si="2"/>
        <v>124.19</v>
      </c>
    </row>
    <row r="76" spans="1:29" x14ac:dyDescent="0.2">
      <c r="A76" s="62">
        <v>75</v>
      </c>
      <c r="B76" s="62">
        <v>75</v>
      </c>
      <c r="C76" s="38" t="s">
        <v>26</v>
      </c>
      <c r="D76" s="38" t="s">
        <v>146</v>
      </c>
      <c r="E76" s="15">
        <v>24</v>
      </c>
      <c r="F76" s="15">
        <v>15</v>
      </c>
      <c r="G76" s="15">
        <v>0</v>
      </c>
      <c r="H76" s="15">
        <v>0</v>
      </c>
      <c r="I76" s="15">
        <v>2</v>
      </c>
      <c r="J76" s="15">
        <v>2.2000000000000002</v>
      </c>
      <c r="K76" s="15">
        <v>0</v>
      </c>
      <c r="L76" s="15">
        <v>0</v>
      </c>
      <c r="M76" s="15">
        <v>0</v>
      </c>
      <c r="N76" s="15">
        <v>10</v>
      </c>
      <c r="O76" s="15">
        <v>25</v>
      </c>
      <c r="P76" s="15">
        <v>2</v>
      </c>
      <c r="Q76" s="15">
        <v>1</v>
      </c>
      <c r="R76" s="15">
        <v>3</v>
      </c>
      <c r="S76" s="15">
        <v>2</v>
      </c>
      <c r="T76" s="15">
        <v>3</v>
      </c>
      <c r="U76" s="15">
        <v>0</v>
      </c>
      <c r="V76" s="15">
        <v>4.67</v>
      </c>
      <c r="W76" s="15">
        <v>0</v>
      </c>
      <c r="X76" s="15">
        <v>18.2</v>
      </c>
      <c r="Y76" s="15">
        <v>2</v>
      </c>
      <c r="Z76" s="15">
        <v>0</v>
      </c>
      <c r="AA76" s="15">
        <v>10</v>
      </c>
      <c r="AB76" s="15">
        <v>119.87</v>
      </c>
      <c r="AC76" s="15">
        <f t="shared" si="2"/>
        <v>124.07000000000001</v>
      </c>
    </row>
    <row r="77" spans="1:29" ht="24" x14ac:dyDescent="0.2">
      <c r="A77" s="62">
        <v>76</v>
      </c>
      <c r="B77" s="62">
        <v>76</v>
      </c>
      <c r="C77" s="38" t="s">
        <v>82</v>
      </c>
      <c r="D77" s="38" t="s">
        <v>147</v>
      </c>
      <c r="E77" s="15">
        <v>27</v>
      </c>
      <c r="F77" s="15">
        <v>15</v>
      </c>
      <c r="G77" s="15">
        <v>0</v>
      </c>
      <c r="H77" s="15">
        <v>0</v>
      </c>
      <c r="I77" s="15">
        <v>0</v>
      </c>
      <c r="J77" s="15">
        <v>2.29</v>
      </c>
      <c r="K77" s="15">
        <v>0</v>
      </c>
      <c r="L77" s="15">
        <v>0</v>
      </c>
      <c r="M77" s="15">
        <v>0</v>
      </c>
      <c r="N77" s="15">
        <v>0</v>
      </c>
      <c r="O77" s="15">
        <v>30</v>
      </c>
      <c r="P77" s="15">
        <v>2.33</v>
      </c>
      <c r="Q77" s="15">
        <v>2</v>
      </c>
      <c r="R77" s="15">
        <v>1.67</v>
      </c>
      <c r="S77" s="15">
        <v>1</v>
      </c>
      <c r="T77" s="15">
        <v>2</v>
      </c>
      <c r="U77" s="15">
        <v>4.33</v>
      </c>
      <c r="V77" s="15">
        <v>8.67</v>
      </c>
      <c r="W77" s="15">
        <v>2</v>
      </c>
      <c r="X77" s="15">
        <v>15.071999999999999</v>
      </c>
      <c r="Y77" s="15">
        <v>4.67</v>
      </c>
      <c r="Z77" s="15">
        <v>0</v>
      </c>
      <c r="AA77" s="15">
        <v>5</v>
      </c>
      <c r="AB77" s="15">
        <v>119.63</v>
      </c>
      <c r="AC77" s="15">
        <f t="shared" si="2"/>
        <v>123.032</v>
      </c>
    </row>
    <row r="78" spans="1:29" ht="24" x14ac:dyDescent="0.2">
      <c r="A78" s="62">
        <v>79</v>
      </c>
      <c r="B78" s="62">
        <v>77</v>
      </c>
      <c r="C78" s="38" t="s">
        <v>16</v>
      </c>
      <c r="D78" s="38" t="s">
        <v>108</v>
      </c>
      <c r="E78" s="15">
        <v>21</v>
      </c>
      <c r="F78" s="15">
        <v>15</v>
      </c>
      <c r="G78" s="15">
        <v>0</v>
      </c>
      <c r="H78" s="15">
        <v>10</v>
      </c>
      <c r="I78" s="15">
        <v>0</v>
      </c>
      <c r="J78" s="15">
        <v>2.14</v>
      </c>
      <c r="K78" s="15">
        <v>0</v>
      </c>
      <c r="L78" s="15">
        <v>0</v>
      </c>
      <c r="M78" s="15">
        <v>0</v>
      </c>
      <c r="N78" s="15">
        <v>0</v>
      </c>
      <c r="O78" s="15">
        <v>30</v>
      </c>
      <c r="P78" s="15">
        <v>2</v>
      </c>
      <c r="Q78" s="15">
        <v>1</v>
      </c>
      <c r="R78" s="15">
        <v>1</v>
      </c>
      <c r="S78" s="15">
        <v>1.33</v>
      </c>
      <c r="T78" s="15">
        <v>2</v>
      </c>
      <c r="U78" s="15">
        <v>0</v>
      </c>
      <c r="V78" s="15">
        <v>9.33</v>
      </c>
      <c r="W78" s="15">
        <v>1.33</v>
      </c>
      <c r="X78" s="15">
        <v>18.728000000000002</v>
      </c>
      <c r="Y78" s="15">
        <v>2.33</v>
      </c>
      <c r="Z78" s="15">
        <v>0</v>
      </c>
      <c r="AA78" s="15">
        <v>5</v>
      </c>
      <c r="AB78" s="15">
        <v>117.81</v>
      </c>
      <c r="AC78" s="15">
        <f t="shared" si="2"/>
        <v>122.188</v>
      </c>
    </row>
    <row r="79" spans="1:29" ht="24" x14ac:dyDescent="0.2">
      <c r="A79" s="62">
        <v>78</v>
      </c>
      <c r="B79" s="62">
        <v>78</v>
      </c>
      <c r="C79" s="38" t="s">
        <v>18</v>
      </c>
      <c r="D79" s="38" t="s">
        <v>110</v>
      </c>
      <c r="E79" s="15">
        <v>15</v>
      </c>
      <c r="F79" s="15">
        <v>11.8</v>
      </c>
      <c r="G79" s="15">
        <v>0</v>
      </c>
      <c r="H79" s="15">
        <v>0</v>
      </c>
      <c r="I79" s="15">
        <v>0</v>
      </c>
      <c r="J79" s="15">
        <v>2.76</v>
      </c>
      <c r="K79" s="15">
        <v>0</v>
      </c>
      <c r="L79" s="15">
        <v>0</v>
      </c>
      <c r="M79" s="15">
        <v>0</v>
      </c>
      <c r="N79" s="15">
        <v>0</v>
      </c>
      <c r="O79" s="15">
        <v>25</v>
      </c>
      <c r="P79" s="15">
        <v>1</v>
      </c>
      <c r="Q79" s="15">
        <v>4</v>
      </c>
      <c r="R79" s="15">
        <v>4.67</v>
      </c>
      <c r="S79" s="15">
        <v>4.33</v>
      </c>
      <c r="T79" s="15">
        <v>3</v>
      </c>
      <c r="U79" s="15">
        <v>0</v>
      </c>
      <c r="V79" s="15">
        <v>21.01</v>
      </c>
      <c r="W79" s="15">
        <v>0</v>
      </c>
      <c r="X79" s="15">
        <v>15</v>
      </c>
      <c r="Y79" s="15">
        <v>8.67</v>
      </c>
      <c r="Z79" s="15">
        <v>0</v>
      </c>
      <c r="AA79" s="15">
        <v>5</v>
      </c>
      <c r="AB79" s="15">
        <v>118.23</v>
      </c>
      <c r="AC79" s="15">
        <f t="shared" si="2"/>
        <v>121.24000000000001</v>
      </c>
    </row>
    <row r="80" spans="1:29" ht="24" x14ac:dyDescent="0.2">
      <c r="A80" s="62">
        <v>81</v>
      </c>
      <c r="B80" s="62">
        <v>79</v>
      </c>
      <c r="C80" s="38" t="s">
        <v>15</v>
      </c>
      <c r="D80" s="38" t="s">
        <v>149</v>
      </c>
      <c r="E80" s="15">
        <v>18</v>
      </c>
      <c r="F80" s="15">
        <v>15</v>
      </c>
      <c r="G80" s="15">
        <v>0</v>
      </c>
      <c r="H80" s="15">
        <v>0</v>
      </c>
      <c r="I80" s="15">
        <v>0</v>
      </c>
      <c r="J80" s="15">
        <v>2.42</v>
      </c>
      <c r="K80" s="15">
        <v>0</v>
      </c>
      <c r="L80" s="15">
        <v>0</v>
      </c>
      <c r="M80" s="15">
        <v>0</v>
      </c>
      <c r="N80" s="15">
        <v>5</v>
      </c>
      <c r="O80" s="15">
        <v>25</v>
      </c>
      <c r="P80" s="15">
        <v>3.33</v>
      </c>
      <c r="Q80" s="15">
        <v>0.67</v>
      </c>
      <c r="R80" s="15">
        <v>2.67</v>
      </c>
      <c r="S80" s="15">
        <v>1.67</v>
      </c>
      <c r="T80" s="15">
        <v>1.33</v>
      </c>
      <c r="U80" s="15">
        <v>0</v>
      </c>
      <c r="V80" s="15">
        <v>19.5</v>
      </c>
      <c r="W80" s="15">
        <v>0</v>
      </c>
      <c r="X80" s="15">
        <v>18.2</v>
      </c>
      <c r="Y80" s="15">
        <v>3</v>
      </c>
      <c r="Z80" s="15">
        <v>0</v>
      </c>
      <c r="AA80" s="15">
        <v>5</v>
      </c>
      <c r="AB80" s="15">
        <v>116.59</v>
      </c>
      <c r="AC80" s="15">
        <f t="shared" si="2"/>
        <v>120.79</v>
      </c>
    </row>
    <row r="81" spans="1:29" ht="24" x14ac:dyDescent="0.2">
      <c r="A81" s="62">
        <v>73</v>
      </c>
      <c r="B81" s="62">
        <v>80</v>
      </c>
      <c r="C81" s="38" t="s">
        <v>18</v>
      </c>
      <c r="D81" s="38" t="s">
        <v>111</v>
      </c>
      <c r="E81" s="15">
        <v>12</v>
      </c>
      <c r="F81" s="15">
        <v>15</v>
      </c>
      <c r="G81" s="15">
        <v>0</v>
      </c>
      <c r="H81" s="15">
        <v>0</v>
      </c>
      <c r="I81" s="15">
        <v>0</v>
      </c>
      <c r="J81" s="15">
        <v>2.76</v>
      </c>
      <c r="K81" s="15">
        <v>0</v>
      </c>
      <c r="L81" s="15">
        <v>0</v>
      </c>
      <c r="M81" s="15">
        <v>0</v>
      </c>
      <c r="N81" s="15">
        <v>0</v>
      </c>
      <c r="O81" s="15">
        <v>25</v>
      </c>
      <c r="P81" s="15">
        <v>1</v>
      </c>
      <c r="Q81" s="15">
        <v>4</v>
      </c>
      <c r="R81" s="15">
        <v>4.67</v>
      </c>
      <c r="S81" s="15">
        <v>4.33</v>
      </c>
      <c r="T81" s="15">
        <v>3</v>
      </c>
      <c r="U81" s="15">
        <v>0</v>
      </c>
      <c r="V81" s="15">
        <v>34</v>
      </c>
      <c r="W81" s="15">
        <v>0</v>
      </c>
      <c r="X81" s="15">
        <v>0</v>
      </c>
      <c r="Y81" s="15">
        <v>8.67</v>
      </c>
      <c r="Z81" s="15">
        <v>0</v>
      </c>
      <c r="AA81" s="15">
        <v>6</v>
      </c>
      <c r="AB81" s="15">
        <v>120.42</v>
      </c>
      <c r="AC81" s="15">
        <f t="shared" si="2"/>
        <v>120.42999999999999</v>
      </c>
    </row>
    <row r="82" spans="1:29" ht="24" x14ac:dyDescent="0.2">
      <c r="A82" s="62">
        <v>80</v>
      </c>
      <c r="B82" s="62">
        <v>81</v>
      </c>
      <c r="C82" s="38" t="s">
        <v>17</v>
      </c>
      <c r="D82" s="38" t="s">
        <v>64</v>
      </c>
      <c r="E82" s="15">
        <v>21</v>
      </c>
      <c r="F82" s="15">
        <v>1.01</v>
      </c>
      <c r="G82" s="15">
        <v>0</v>
      </c>
      <c r="H82" s="15">
        <v>20</v>
      </c>
      <c r="I82" s="15">
        <v>0</v>
      </c>
      <c r="J82" s="15">
        <v>2.58</v>
      </c>
      <c r="K82" s="15">
        <v>0</v>
      </c>
      <c r="L82" s="15">
        <v>0</v>
      </c>
      <c r="M82" s="15">
        <v>0</v>
      </c>
      <c r="N82" s="15">
        <v>10</v>
      </c>
      <c r="O82" s="15">
        <v>25</v>
      </c>
      <c r="P82" s="15">
        <v>4.33</v>
      </c>
      <c r="Q82" s="15">
        <v>2</v>
      </c>
      <c r="R82" s="15">
        <v>3.33</v>
      </c>
      <c r="S82" s="15">
        <v>1</v>
      </c>
      <c r="T82" s="15">
        <v>3</v>
      </c>
      <c r="U82" s="15">
        <v>0</v>
      </c>
      <c r="V82" s="15">
        <v>15</v>
      </c>
      <c r="W82" s="15">
        <v>0</v>
      </c>
      <c r="X82" s="15">
        <v>2</v>
      </c>
      <c r="Y82" s="15">
        <v>1.33</v>
      </c>
      <c r="Z82" s="15">
        <v>0</v>
      </c>
      <c r="AA82" s="15">
        <v>5.33</v>
      </c>
      <c r="AB82" s="15">
        <v>116.93</v>
      </c>
      <c r="AC82" s="15">
        <f t="shared" si="2"/>
        <v>116.91</v>
      </c>
    </row>
    <row r="83" spans="1:29" ht="24" x14ac:dyDescent="0.2">
      <c r="A83" s="62">
        <v>83</v>
      </c>
      <c r="B83" s="62">
        <v>82</v>
      </c>
      <c r="C83" s="63" t="s">
        <v>12</v>
      </c>
      <c r="D83" s="38" t="s">
        <v>76</v>
      </c>
      <c r="E83" s="15">
        <v>9</v>
      </c>
      <c r="F83" s="15">
        <v>15</v>
      </c>
      <c r="G83" s="15">
        <v>0</v>
      </c>
      <c r="H83" s="15">
        <v>0</v>
      </c>
      <c r="I83" s="15">
        <v>0</v>
      </c>
      <c r="J83" s="15">
        <v>4.59</v>
      </c>
      <c r="K83" s="15">
        <v>0</v>
      </c>
      <c r="L83" s="15">
        <v>0</v>
      </c>
      <c r="M83" s="15">
        <v>0</v>
      </c>
      <c r="N83" s="15">
        <v>5</v>
      </c>
      <c r="O83" s="15">
        <v>25</v>
      </c>
      <c r="P83" s="15">
        <v>4.67</v>
      </c>
      <c r="Q83" s="15">
        <v>2</v>
      </c>
      <c r="R83" s="15">
        <v>4.67</v>
      </c>
      <c r="S83" s="15">
        <v>5</v>
      </c>
      <c r="T83" s="15">
        <v>3.33</v>
      </c>
      <c r="U83" s="15">
        <v>3.33</v>
      </c>
      <c r="V83" s="15">
        <v>8</v>
      </c>
      <c r="W83" s="15">
        <v>1.67</v>
      </c>
      <c r="X83" s="15">
        <v>19.8</v>
      </c>
      <c r="Y83" s="15">
        <v>3</v>
      </c>
      <c r="Z83" s="15">
        <v>0</v>
      </c>
      <c r="AA83" s="15">
        <v>2.33</v>
      </c>
      <c r="AB83" s="15">
        <v>111.59</v>
      </c>
      <c r="AC83" s="15">
        <f t="shared" si="2"/>
        <v>116.39</v>
      </c>
    </row>
    <row r="84" spans="1:29" ht="20.25" customHeight="1" x14ac:dyDescent="0.2">
      <c r="A84" s="62">
        <v>82</v>
      </c>
      <c r="B84" s="62">
        <v>83</v>
      </c>
      <c r="C84" s="38" t="s">
        <v>14</v>
      </c>
      <c r="D84" s="38" t="s">
        <v>41</v>
      </c>
      <c r="E84" s="15">
        <v>27</v>
      </c>
      <c r="F84" s="15">
        <v>4.5</v>
      </c>
      <c r="G84" s="15">
        <v>0</v>
      </c>
      <c r="H84" s="15">
        <v>10</v>
      </c>
      <c r="I84" s="15">
        <v>0</v>
      </c>
      <c r="J84" s="15">
        <v>2.23</v>
      </c>
      <c r="K84" s="15">
        <v>0</v>
      </c>
      <c r="L84" s="15">
        <v>0</v>
      </c>
      <c r="M84" s="15">
        <v>0</v>
      </c>
      <c r="N84" s="15">
        <v>3</v>
      </c>
      <c r="O84" s="15">
        <v>25</v>
      </c>
      <c r="P84" s="15">
        <v>2.33</v>
      </c>
      <c r="Q84" s="15">
        <v>2</v>
      </c>
      <c r="R84" s="15">
        <v>2.33</v>
      </c>
      <c r="S84" s="15">
        <v>2.33</v>
      </c>
      <c r="T84" s="15">
        <v>3</v>
      </c>
      <c r="U84" s="15">
        <v>0</v>
      </c>
      <c r="V84" s="15">
        <v>8</v>
      </c>
      <c r="W84" s="15">
        <v>0</v>
      </c>
      <c r="X84" s="15">
        <v>14</v>
      </c>
      <c r="Y84" s="15">
        <v>3</v>
      </c>
      <c r="Z84" s="15">
        <v>0</v>
      </c>
      <c r="AA84" s="15">
        <v>7.33</v>
      </c>
      <c r="AB84" s="15">
        <v>113.06</v>
      </c>
      <c r="AC84" s="15">
        <f t="shared" si="2"/>
        <v>116.04999999999998</v>
      </c>
    </row>
    <row r="85" spans="1:29" ht="18" customHeight="1" x14ac:dyDescent="0.2">
      <c r="A85" s="62">
        <v>88</v>
      </c>
      <c r="B85" s="62">
        <v>84</v>
      </c>
      <c r="C85" s="63" t="s">
        <v>153</v>
      </c>
      <c r="D85" s="38" t="s">
        <v>154</v>
      </c>
      <c r="E85" s="15">
        <v>30</v>
      </c>
      <c r="F85" s="15">
        <v>12.82</v>
      </c>
      <c r="G85" s="15">
        <v>0</v>
      </c>
      <c r="H85" s="15">
        <v>10</v>
      </c>
      <c r="I85" s="15">
        <v>0</v>
      </c>
      <c r="J85" s="15">
        <v>1.1100000000000001</v>
      </c>
      <c r="K85" s="15">
        <v>0</v>
      </c>
      <c r="L85" s="15">
        <v>0</v>
      </c>
      <c r="M85" s="15">
        <v>0</v>
      </c>
      <c r="N85" s="15">
        <v>5</v>
      </c>
      <c r="O85" s="15">
        <v>25</v>
      </c>
      <c r="P85" s="15">
        <v>1</v>
      </c>
      <c r="Q85" s="15">
        <v>0.67</v>
      </c>
      <c r="R85" s="15">
        <v>1.67</v>
      </c>
      <c r="S85" s="15">
        <v>0.67</v>
      </c>
      <c r="T85" s="15">
        <v>2.33</v>
      </c>
      <c r="U85" s="15">
        <v>0</v>
      </c>
      <c r="V85" s="15">
        <v>0</v>
      </c>
      <c r="W85" s="15">
        <v>0</v>
      </c>
      <c r="X85" s="15">
        <v>23</v>
      </c>
      <c r="Y85" s="15">
        <v>0.67</v>
      </c>
      <c r="Z85" s="15">
        <v>0</v>
      </c>
      <c r="AA85" s="15">
        <v>0</v>
      </c>
      <c r="AB85" s="15">
        <v>107.93</v>
      </c>
      <c r="AC85" s="15">
        <f t="shared" si="2"/>
        <v>113.94000000000001</v>
      </c>
    </row>
    <row r="86" spans="1:29" ht="21.75" customHeight="1" x14ac:dyDescent="0.2">
      <c r="A86" s="62">
        <v>84</v>
      </c>
      <c r="B86" s="62">
        <v>85</v>
      </c>
      <c r="C86" s="63" t="s">
        <v>18</v>
      </c>
      <c r="D86" s="38" t="s">
        <v>150</v>
      </c>
      <c r="E86" s="15">
        <v>27</v>
      </c>
      <c r="F86" s="15">
        <v>13.4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25</v>
      </c>
      <c r="P86" s="15">
        <v>1</v>
      </c>
      <c r="Q86" s="15">
        <v>4</v>
      </c>
      <c r="R86" s="15">
        <v>4.67</v>
      </c>
      <c r="S86" s="15">
        <v>4.33</v>
      </c>
      <c r="T86" s="15">
        <v>3</v>
      </c>
      <c r="U86" s="15">
        <v>0</v>
      </c>
      <c r="V86" s="15">
        <v>7.2</v>
      </c>
      <c r="W86" s="15">
        <v>0</v>
      </c>
      <c r="X86" s="15">
        <v>11.327999999999999</v>
      </c>
      <c r="Y86" s="15">
        <v>7.67</v>
      </c>
      <c r="Z86" s="15">
        <v>0</v>
      </c>
      <c r="AA86" s="15">
        <v>1.67</v>
      </c>
      <c r="AB86" s="15">
        <v>111.03</v>
      </c>
      <c r="AC86" s="15">
        <f t="shared" si="2"/>
        <v>113.02800000000001</v>
      </c>
    </row>
    <row r="87" spans="1:29" ht="16.5" customHeight="1" x14ac:dyDescent="0.2">
      <c r="A87" s="62">
        <v>86</v>
      </c>
      <c r="B87" s="62">
        <v>86</v>
      </c>
      <c r="C87" s="63" t="s">
        <v>18</v>
      </c>
      <c r="D87" s="38" t="s">
        <v>152</v>
      </c>
      <c r="E87" s="15">
        <v>9</v>
      </c>
      <c r="F87" s="15">
        <v>11.8</v>
      </c>
      <c r="G87" s="15">
        <v>0</v>
      </c>
      <c r="H87" s="15">
        <v>0</v>
      </c>
      <c r="I87" s="15">
        <v>0</v>
      </c>
      <c r="J87" s="15">
        <v>2.76</v>
      </c>
      <c r="K87" s="15">
        <v>0</v>
      </c>
      <c r="L87" s="15">
        <v>0</v>
      </c>
      <c r="M87" s="15">
        <v>0</v>
      </c>
      <c r="N87" s="15">
        <v>0</v>
      </c>
      <c r="O87" s="15">
        <v>25</v>
      </c>
      <c r="P87" s="15">
        <v>1</v>
      </c>
      <c r="Q87" s="15">
        <v>4</v>
      </c>
      <c r="R87" s="15">
        <v>4.67</v>
      </c>
      <c r="S87" s="15">
        <v>4.33</v>
      </c>
      <c r="T87" s="15">
        <v>3</v>
      </c>
      <c r="U87" s="15">
        <v>0</v>
      </c>
      <c r="V87" s="15">
        <v>17.27</v>
      </c>
      <c r="W87" s="15">
        <v>0</v>
      </c>
      <c r="X87" s="15">
        <v>15</v>
      </c>
      <c r="Y87" s="15">
        <v>8.67</v>
      </c>
      <c r="Z87" s="15">
        <v>0</v>
      </c>
      <c r="AA87" s="15">
        <v>6</v>
      </c>
      <c r="AB87" s="15">
        <v>109.49</v>
      </c>
      <c r="AC87" s="15">
        <f t="shared" si="2"/>
        <v>112.5</v>
      </c>
    </row>
    <row r="88" spans="1:29" ht="16.5" customHeight="1" x14ac:dyDescent="0.2">
      <c r="A88" s="62">
        <v>87</v>
      </c>
      <c r="B88" s="62">
        <v>87</v>
      </c>
      <c r="C88" s="63" t="s">
        <v>11</v>
      </c>
      <c r="D88" s="38" t="s">
        <v>32</v>
      </c>
      <c r="E88" s="15">
        <v>27</v>
      </c>
      <c r="F88" s="15">
        <v>15</v>
      </c>
      <c r="G88" s="15">
        <v>0</v>
      </c>
      <c r="H88" s="15">
        <v>0</v>
      </c>
      <c r="I88" s="15">
        <v>0</v>
      </c>
      <c r="J88" s="15">
        <v>1.39</v>
      </c>
      <c r="K88" s="15">
        <v>0</v>
      </c>
      <c r="L88" s="15">
        <v>0</v>
      </c>
      <c r="M88" s="15">
        <v>0</v>
      </c>
      <c r="N88" s="15">
        <v>0</v>
      </c>
      <c r="O88" s="15">
        <v>30</v>
      </c>
      <c r="P88" s="15">
        <v>2</v>
      </c>
      <c r="Q88" s="15">
        <v>1.33</v>
      </c>
      <c r="R88" s="15">
        <v>2.67</v>
      </c>
      <c r="S88" s="15">
        <v>2</v>
      </c>
      <c r="T88" s="15">
        <v>2.33</v>
      </c>
      <c r="U88" s="15">
        <v>0</v>
      </c>
      <c r="V88" s="15">
        <v>0</v>
      </c>
      <c r="W88" s="15">
        <v>0.33</v>
      </c>
      <c r="X88" s="15">
        <v>16.071999999999999</v>
      </c>
      <c r="Y88" s="15">
        <v>2.33</v>
      </c>
      <c r="Z88" s="15">
        <v>0</v>
      </c>
      <c r="AA88" s="15">
        <v>9.67</v>
      </c>
      <c r="AB88" s="15">
        <v>108.72</v>
      </c>
      <c r="AC88" s="15">
        <f t="shared" si="2"/>
        <v>112.122</v>
      </c>
    </row>
    <row r="89" spans="1:29" ht="16.5" customHeight="1" x14ac:dyDescent="0.2">
      <c r="A89" s="62">
        <v>89</v>
      </c>
      <c r="B89" s="62">
        <v>88</v>
      </c>
      <c r="C89" s="63" t="s">
        <v>26</v>
      </c>
      <c r="D89" s="38" t="s">
        <v>155</v>
      </c>
      <c r="E89" s="15">
        <v>9</v>
      </c>
      <c r="F89" s="15">
        <v>7</v>
      </c>
      <c r="G89" s="15">
        <v>0</v>
      </c>
      <c r="H89" s="15">
        <v>0</v>
      </c>
      <c r="I89" s="15">
        <v>0</v>
      </c>
      <c r="J89" s="15">
        <v>2.2000000000000002</v>
      </c>
      <c r="K89" s="15">
        <v>0</v>
      </c>
      <c r="L89" s="15">
        <v>0</v>
      </c>
      <c r="M89" s="15">
        <v>0</v>
      </c>
      <c r="N89" s="15">
        <v>3</v>
      </c>
      <c r="O89" s="15">
        <v>25</v>
      </c>
      <c r="P89" s="15">
        <v>2</v>
      </c>
      <c r="Q89" s="15">
        <v>1</v>
      </c>
      <c r="R89" s="15">
        <v>3</v>
      </c>
      <c r="S89" s="15">
        <v>2</v>
      </c>
      <c r="T89" s="15">
        <v>3</v>
      </c>
      <c r="U89" s="15">
        <v>0</v>
      </c>
      <c r="V89" s="15">
        <v>26.24</v>
      </c>
      <c r="W89" s="15">
        <v>3.33</v>
      </c>
      <c r="X89" s="15">
        <v>18.2</v>
      </c>
      <c r="Y89" s="15">
        <v>2</v>
      </c>
      <c r="Z89" s="15">
        <v>0</v>
      </c>
      <c r="AA89" s="15">
        <v>5</v>
      </c>
      <c r="AB89" s="15">
        <v>107.77</v>
      </c>
      <c r="AC89" s="15">
        <f t="shared" si="2"/>
        <v>111.97</v>
      </c>
    </row>
    <row r="90" spans="1:29" ht="24" x14ac:dyDescent="0.2">
      <c r="A90" s="62">
        <v>91</v>
      </c>
      <c r="B90" s="62">
        <v>89</v>
      </c>
      <c r="C90" s="63" t="s">
        <v>12</v>
      </c>
      <c r="D90" s="38" t="s">
        <v>157</v>
      </c>
      <c r="E90" s="15">
        <v>12</v>
      </c>
      <c r="F90" s="15">
        <v>15</v>
      </c>
      <c r="G90" s="15">
        <v>0</v>
      </c>
      <c r="H90" s="15">
        <v>0</v>
      </c>
      <c r="I90" s="15">
        <v>0</v>
      </c>
      <c r="J90" s="15">
        <v>4.59</v>
      </c>
      <c r="K90" s="15">
        <v>0</v>
      </c>
      <c r="L90" s="15">
        <v>0</v>
      </c>
      <c r="M90" s="15">
        <v>0</v>
      </c>
      <c r="N90" s="15">
        <v>10</v>
      </c>
      <c r="O90" s="15">
        <v>25</v>
      </c>
      <c r="P90" s="15">
        <v>4.67</v>
      </c>
      <c r="Q90" s="15">
        <v>2</v>
      </c>
      <c r="R90" s="15">
        <v>4.67</v>
      </c>
      <c r="S90" s="15">
        <v>5</v>
      </c>
      <c r="T90" s="15">
        <v>3.33</v>
      </c>
      <c r="U90" s="15">
        <v>0</v>
      </c>
      <c r="V90" s="15">
        <v>3</v>
      </c>
      <c r="W90" s="15">
        <v>0.33</v>
      </c>
      <c r="X90" s="15">
        <v>19.8</v>
      </c>
      <c r="Y90" s="15">
        <v>1.33</v>
      </c>
      <c r="Z90" s="15">
        <v>0</v>
      </c>
      <c r="AA90" s="15">
        <v>1</v>
      </c>
      <c r="AB90" s="15">
        <v>106.93</v>
      </c>
      <c r="AC90" s="15">
        <f t="shared" si="2"/>
        <v>111.72</v>
      </c>
    </row>
    <row r="91" spans="1:29" ht="24" x14ac:dyDescent="0.2">
      <c r="A91" s="62">
        <v>90</v>
      </c>
      <c r="B91" s="62">
        <v>90</v>
      </c>
      <c r="C91" s="63" t="s">
        <v>26</v>
      </c>
      <c r="D91" s="38" t="s">
        <v>156</v>
      </c>
      <c r="E91" s="15">
        <v>6</v>
      </c>
      <c r="F91" s="15">
        <v>11.87</v>
      </c>
      <c r="G91" s="15">
        <v>0</v>
      </c>
      <c r="H91" s="15">
        <v>10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25</v>
      </c>
      <c r="P91" s="15">
        <v>2</v>
      </c>
      <c r="Q91" s="15">
        <v>1</v>
      </c>
      <c r="R91" s="15">
        <v>3</v>
      </c>
      <c r="S91" s="15">
        <v>2</v>
      </c>
      <c r="T91" s="15">
        <v>3</v>
      </c>
      <c r="U91" s="15">
        <v>0</v>
      </c>
      <c r="V91" s="15">
        <v>19.329999999999998</v>
      </c>
      <c r="W91" s="15">
        <v>1.67</v>
      </c>
      <c r="X91" s="15">
        <v>18.2</v>
      </c>
      <c r="Y91" s="15">
        <v>2</v>
      </c>
      <c r="Z91" s="15">
        <v>0</v>
      </c>
      <c r="AA91" s="15">
        <v>4</v>
      </c>
      <c r="AB91" s="15">
        <v>107.08</v>
      </c>
      <c r="AC91" s="15">
        <f t="shared" si="2"/>
        <v>111.27</v>
      </c>
    </row>
    <row r="92" spans="1:29" ht="24" x14ac:dyDescent="0.2">
      <c r="A92" s="62">
        <v>92</v>
      </c>
      <c r="B92" s="62">
        <v>91</v>
      </c>
      <c r="C92" s="63" t="s">
        <v>26</v>
      </c>
      <c r="D92" s="38" t="s">
        <v>158</v>
      </c>
      <c r="E92" s="15">
        <v>15</v>
      </c>
      <c r="F92" s="15">
        <v>15</v>
      </c>
      <c r="G92" s="15">
        <v>0</v>
      </c>
      <c r="H92" s="15">
        <v>0</v>
      </c>
      <c r="I92" s="15">
        <v>2</v>
      </c>
      <c r="J92" s="15">
        <v>2.2000000000000002</v>
      </c>
      <c r="K92" s="15">
        <v>0</v>
      </c>
      <c r="L92" s="15">
        <v>0</v>
      </c>
      <c r="M92" s="15">
        <v>0</v>
      </c>
      <c r="N92" s="15">
        <v>0</v>
      </c>
      <c r="O92" s="15">
        <v>25</v>
      </c>
      <c r="P92" s="15">
        <v>2</v>
      </c>
      <c r="Q92" s="15">
        <v>1</v>
      </c>
      <c r="R92" s="15">
        <v>3</v>
      </c>
      <c r="S92" s="15">
        <v>2</v>
      </c>
      <c r="T92" s="15">
        <v>3</v>
      </c>
      <c r="U92" s="15">
        <v>0</v>
      </c>
      <c r="V92" s="15">
        <v>10</v>
      </c>
      <c r="W92" s="15">
        <v>0.33</v>
      </c>
      <c r="X92" s="15">
        <v>18.728000000000002</v>
      </c>
      <c r="Y92" s="15">
        <v>2</v>
      </c>
      <c r="Z92" s="15">
        <v>0</v>
      </c>
      <c r="AA92" s="15">
        <v>10</v>
      </c>
      <c r="AB92" s="15">
        <v>106.87</v>
      </c>
      <c r="AC92" s="15">
        <f t="shared" si="2"/>
        <v>111.25800000000001</v>
      </c>
    </row>
    <row r="93" spans="1:29" ht="24" x14ac:dyDescent="0.2">
      <c r="A93" s="62">
        <v>93</v>
      </c>
      <c r="B93" s="62">
        <v>92</v>
      </c>
      <c r="C93" s="63" t="s">
        <v>33</v>
      </c>
      <c r="D93" s="38" t="s">
        <v>34</v>
      </c>
      <c r="E93" s="15">
        <v>27</v>
      </c>
      <c r="F93" s="15">
        <v>10.65</v>
      </c>
      <c r="G93" s="15">
        <v>0</v>
      </c>
      <c r="H93" s="15">
        <v>0</v>
      </c>
      <c r="I93" s="15">
        <v>0</v>
      </c>
      <c r="J93" s="15">
        <v>1.77</v>
      </c>
      <c r="K93" s="15">
        <v>0</v>
      </c>
      <c r="L93" s="15">
        <v>0</v>
      </c>
      <c r="M93" s="15">
        <v>0</v>
      </c>
      <c r="N93" s="15">
        <v>5</v>
      </c>
      <c r="O93" s="15">
        <v>25</v>
      </c>
      <c r="P93" s="15">
        <v>2.33</v>
      </c>
      <c r="Q93" s="15">
        <v>2</v>
      </c>
      <c r="R93" s="15">
        <v>2.67</v>
      </c>
      <c r="S93" s="15">
        <v>1.67</v>
      </c>
      <c r="T93" s="15">
        <v>2</v>
      </c>
      <c r="U93" s="15">
        <v>5</v>
      </c>
      <c r="V93" s="15">
        <v>5</v>
      </c>
      <c r="W93" s="15">
        <v>0</v>
      </c>
      <c r="X93" s="15">
        <v>20.327999999999999</v>
      </c>
      <c r="Y93" s="15">
        <v>0.67</v>
      </c>
      <c r="Z93" s="15">
        <v>0</v>
      </c>
      <c r="AA93" s="15">
        <v>0</v>
      </c>
      <c r="AB93" s="15">
        <v>106.09</v>
      </c>
      <c r="AC93" s="15">
        <f t="shared" si="2"/>
        <v>111.08800000000001</v>
      </c>
    </row>
    <row r="94" spans="1:29" ht="24" x14ac:dyDescent="0.2">
      <c r="A94" s="62">
        <v>85</v>
      </c>
      <c r="B94" s="62">
        <v>93</v>
      </c>
      <c r="C94" s="63" t="s">
        <v>23</v>
      </c>
      <c r="D94" s="38" t="s">
        <v>151</v>
      </c>
      <c r="E94" s="15">
        <v>24</v>
      </c>
      <c r="F94" s="15">
        <v>15</v>
      </c>
      <c r="G94" s="15">
        <v>0</v>
      </c>
      <c r="H94" s="15">
        <v>10</v>
      </c>
      <c r="I94" s="15">
        <v>0</v>
      </c>
      <c r="J94" s="15">
        <v>1.9</v>
      </c>
      <c r="K94" s="15">
        <v>0</v>
      </c>
      <c r="L94" s="15">
        <v>0</v>
      </c>
      <c r="M94" s="15">
        <v>0</v>
      </c>
      <c r="N94" s="15">
        <v>5</v>
      </c>
      <c r="O94" s="15">
        <v>25</v>
      </c>
      <c r="P94" s="15">
        <v>3.67</v>
      </c>
      <c r="Q94" s="15">
        <v>1</v>
      </c>
      <c r="R94" s="15">
        <v>4</v>
      </c>
      <c r="S94" s="15">
        <v>4</v>
      </c>
      <c r="T94" s="15">
        <v>5</v>
      </c>
      <c r="U94" s="15">
        <v>0</v>
      </c>
      <c r="V94" s="15">
        <v>6</v>
      </c>
      <c r="W94" s="15">
        <v>0.33</v>
      </c>
      <c r="X94" s="15">
        <v>0</v>
      </c>
      <c r="Y94" s="15">
        <v>3.67</v>
      </c>
      <c r="Z94" s="15">
        <v>0</v>
      </c>
      <c r="AA94" s="15">
        <v>2</v>
      </c>
      <c r="AB94" s="15">
        <v>110.56</v>
      </c>
      <c r="AC94" s="15">
        <f t="shared" si="2"/>
        <v>110.57000000000001</v>
      </c>
    </row>
    <row r="95" spans="1:29" ht="24" x14ac:dyDescent="0.2">
      <c r="A95" s="62">
        <v>94</v>
      </c>
      <c r="B95" s="62">
        <v>94</v>
      </c>
      <c r="C95" s="63" t="s">
        <v>15</v>
      </c>
      <c r="D95" s="38" t="s">
        <v>39</v>
      </c>
      <c r="E95" s="15">
        <v>24</v>
      </c>
      <c r="F95" s="15">
        <v>3</v>
      </c>
      <c r="G95" s="15">
        <v>0</v>
      </c>
      <c r="H95" s="15">
        <v>0</v>
      </c>
      <c r="I95" s="15">
        <v>0</v>
      </c>
      <c r="J95" s="15">
        <v>2.4900000000000002</v>
      </c>
      <c r="K95" s="15">
        <v>0</v>
      </c>
      <c r="L95" s="15">
        <v>0</v>
      </c>
      <c r="M95" s="15">
        <v>0</v>
      </c>
      <c r="N95" s="15">
        <v>0</v>
      </c>
      <c r="O95" s="15">
        <v>30</v>
      </c>
      <c r="P95" s="15">
        <v>4</v>
      </c>
      <c r="Q95" s="15">
        <v>2.33</v>
      </c>
      <c r="R95" s="15">
        <v>2.67</v>
      </c>
      <c r="S95" s="15">
        <v>2.33</v>
      </c>
      <c r="T95" s="15">
        <v>1.67</v>
      </c>
      <c r="U95" s="15">
        <v>0</v>
      </c>
      <c r="V95" s="15">
        <v>5.68</v>
      </c>
      <c r="W95" s="15">
        <v>3</v>
      </c>
      <c r="X95" s="15">
        <v>19.271999999999998</v>
      </c>
      <c r="Y95" s="15">
        <v>4</v>
      </c>
      <c r="Z95" s="15">
        <v>0</v>
      </c>
      <c r="AA95" s="15">
        <v>6</v>
      </c>
      <c r="AB95" s="15">
        <v>105.84</v>
      </c>
      <c r="AC95" s="15">
        <f t="shared" si="2"/>
        <v>110.44200000000001</v>
      </c>
    </row>
    <row r="96" spans="1:29" ht="24" x14ac:dyDescent="0.2">
      <c r="A96" s="62">
        <v>95</v>
      </c>
      <c r="B96" s="62">
        <v>95</v>
      </c>
      <c r="C96" s="63" t="s">
        <v>18</v>
      </c>
      <c r="D96" s="38" t="s">
        <v>77</v>
      </c>
      <c r="E96" s="15">
        <v>21</v>
      </c>
      <c r="F96" s="15">
        <v>6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25</v>
      </c>
      <c r="P96" s="15">
        <v>1</v>
      </c>
      <c r="Q96" s="15">
        <v>4</v>
      </c>
      <c r="R96" s="15">
        <v>4.67</v>
      </c>
      <c r="S96" s="15">
        <v>4.33</v>
      </c>
      <c r="T96" s="15">
        <v>3</v>
      </c>
      <c r="U96" s="15">
        <v>0</v>
      </c>
      <c r="V96" s="15">
        <v>5.95</v>
      </c>
      <c r="W96" s="15">
        <v>0</v>
      </c>
      <c r="X96" s="15">
        <v>15</v>
      </c>
      <c r="Y96" s="15">
        <v>8.67</v>
      </c>
      <c r="Z96" s="15">
        <v>0</v>
      </c>
      <c r="AA96" s="15">
        <v>6.67</v>
      </c>
      <c r="AB96" s="15">
        <v>105.04</v>
      </c>
      <c r="AC96" s="15">
        <f t="shared" si="2"/>
        <v>108.05</v>
      </c>
    </row>
    <row r="97" spans="1:29" ht="24" x14ac:dyDescent="0.2">
      <c r="A97" s="62">
        <v>96</v>
      </c>
      <c r="B97" s="62">
        <v>96</v>
      </c>
      <c r="C97" s="63" t="s">
        <v>15</v>
      </c>
      <c r="D97" s="38" t="s">
        <v>36</v>
      </c>
      <c r="E97" s="15">
        <v>21</v>
      </c>
      <c r="F97" s="15">
        <v>1.2</v>
      </c>
      <c r="G97" s="15">
        <v>0</v>
      </c>
      <c r="H97" s="15">
        <v>0</v>
      </c>
      <c r="I97" s="15">
        <v>0</v>
      </c>
      <c r="J97" s="15">
        <v>2.4900000000000002</v>
      </c>
      <c r="K97" s="15">
        <v>0</v>
      </c>
      <c r="L97" s="15">
        <v>0</v>
      </c>
      <c r="M97" s="15">
        <v>0</v>
      </c>
      <c r="N97" s="15">
        <v>5</v>
      </c>
      <c r="O97" s="15">
        <v>30</v>
      </c>
      <c r="P97" s="15">
        <v>4</v>
      </c>
      <c r="Q97" s="15">
        <v>2.33</v>
      </c>
      <c r="R97" s="15">
        <v>3</v>
      </c>
      <c r="S97" s="15">
        <v>2.33</v>
      </c>
      <c r="T97" s="15">
        <v>1.67</v>
      </c>
      <c r="U97" s="15">
        <v>0</v>
      </c>
      <c r="V97" s="15">
        <v>2</v>
      </c>
      <c r="W97" s="15">
        <v>0</v>
      </c>
      <c r="X97" s="15">
        <v>19.271999999999998</v>
      </c>
      <c r="Y97" s="15">
        <v>5</v>
      </c>
      <c r="Z97" s="15">
        <v>0</v>
      </c>
      <c r="AA97" s="15">
        <v>6</v>
      </c>
      <c r="AB97" s="15">
        <v>100.69</v>
      </c>
      <c r="AC97" s="15">
        <f t="shared" si="2"/>
        <v>105.292</v>
      </c>
    </row>
    <row r="98" spans="1:29" ht="36" x14ac:dyDescent="0.2">
      <c r="A98" s="62">
        <v>99</v>
      </c>
      <c r="B98" s="62">
        <v>97</v>
      </c>
      <c r="C98" s="63" t="s">
        <v>17</v>
      </c>
      <c r="D98" s="38" t="s">
        <v>160</v>
      </c>
      <c r="E98" s="15">
        <v>18</v>
      </c>
      <c r="F98" s="15">
        <v>4.72</v>
      </c>
      <c r="G98" s="15">
        <v>0</v>
      </c>
      <c r="H98" s="15">
        <v>0</v>
      </c>
      <c r="I98" s="15">
        <v>0</v>
      </c>
      <c r="J98" s="15">
        <v>2.58</v>
      </c>
      <c r="K98" s="15">
        <v>0</v>
      </c>
      <c r="L98" s="15">
        <v>0</v>
      </c>
      <c r="M98" s="15">
        <v>0</v>
      </c>
      <c r="N98" s="15">
        <v>10</v>
      </c>
      <c r="O98" s="15">
        <v>25</v>
      </c>
      <c r="P98" s="15">
        <v>4.33</v>
      </c>
      <c r="Q98" s="15">
        <v>2</v>
      </c>
      <c r="R98" s="15">
        <v>3.33</v>
      </c>
      <c r="S98" s="15">
        <v>1</v>
      </c>
      <c r="T98" s="15">
        <v>3</v>
      </c>
      <c r="U98" s="15">
        <v>1.67</v>
      </c>
      <c r="V98" s="15">
        <v>4</v>
      </c>
      <c r="W98" s="15">
        <v>0.33</v>
      </c>
      <c r="X98" s="15">
        <v>15</v>
      </c>
      <c r="Y98" s="15">
        <v>0</v>
      </c>
      <c r="Z98" s="15">
        <v>0</v>
      </c>
      <c r="AA98" s="15">
        <v>3.67</v>
      </c>
      <c r="AB98" s="15">
        <v>95.64</v>
      </c>
      <c r="AC98" s="15">
        <f t="shared" ref="AC98:AC104" si="3">SUM(E98:AA98)</f>
        <v>98.63</v>
      </c>
    </row>
    <row r="99" spans="1:29" ht="24" x14ac:dyDescent="0.2">
      <c r="A99" s="62">
        <v>97</v>
      </c>
      <c r="B99" s="62">
        <v>98</v>
      </c>
      <c r="C99" s="63" t="s">
        <v>33</v>
      </c>
      <c r="D99" s="38" t="s">
        <v>112</v>
      </c>
      <c r="E99" s="15">
        <v>18</v>
      </c>
      <c r="F99" s="15">
        <v>9.85</v>
      </c>
      <c r="G99" s="15">
        <v>0</v>
      </c>
      <c r="H99" s="15">
        <v>0</v>
      </c>
      <c r="I99" s="15">
        <v>0</v>
      </c>
      <c r="J99" s="15">
        <v>2.13</v>
      </c>
      <c r="K99" s="15">
        <v>0</v>
      </c>
      <c r="L99" s="15">
        <v>0</v>
      </c>
      <c r="M99" s="15">
        <v>0</v>
      </c>
      <c r="N99" s="15">
        <v>0</v>
      </c>
      <c r="O99" s="15">
        <v>30</v>
      </c>
      <c r="P99" s="15">
        <v>4</v>
      </c>
      <c r="Q99" s="15">
        <v>4</v>
      </c>
      <c r="R99" s="15">
        <v>3</v>
      </c>
      <c r="S99" s="15">
        <v>2</v>
      </c>
      <c r="T99" s="15">
        <v>2</v>
      </c>
      <c r="U99" s="15">
        <v>0</v>
      </c>
      <c r="V99" s="15">
        <v>6</v>
      </c>
      <c r="W99" s="15">
        <v>5</v>
      </c>
      <c r="X99" s="15">
        <v>5</v>
      </c>
      <c r="Y99" s="15">
        <v>5</v>
      </c>
      <c r="Z99" s="15">
        <v>0</v>
      </c>
      <c r="AA99" s="15">
        <v>2.33</v>
      </c>
      <c r="AB99" s="15">
        <v>98.32</v>
      </c>
      <c r="AC99" s="15">
        <f t="shared" si="3"/>
        <v>98.31</v>
      </c>
    </row>
    <row r="100" spans="1:29" ht="27" customHeight="1" x14ac:dyDescent="0.2">
      <c r="A100" s="62">
        <v>98</v>
      </c>
      <c r="B100" s="62">
        <v>99</v>
      </c>
      <c r="C100" s="63" t="s">
        <v>26</v>
      </c>
      <c r="D100" s="38" t="s">
        <v>159</v>
      </c>
      <c r="E100" s="15">
        <v>12</v>
      </c>
      <c r="F100" s="15">
        <v>15</v>
      </c>
      <c r="G100" s="15">
        <v>0</v>
      </c>
      <c r="H100" s="15">
        <v>10</v>
      </c>
      <c r="I100" s="15">
        <v>0</v>
      </c>
      <c r="J100" s="15">
        <v>2.2000000000000002</v>
      </c>
      <c r="K100" s="15">
        <v>0</v>
      </c>
      <c r="L100" s="15">
        <v>0</v>
      </c>
      <c r="M100" s="15">
        <v>0</v>
      </c>
      <c r="N100" s="15">
        <v>10</v>
      </c>
      <c r="O100" s="15">
        <v>25</v>
      </c>
      <c r="P100" s="15">
        <v>2</v>
      </c>
      <c r="Q100" s="15">
        <v>1</v>
      </c>
      <c r="R100" s="15">
        <v>3</v>
      </c>
      <c r="S100" s="15">
        <v>2</v>
      </c>
      <c r="T100" s="15">
        <v>3</v>
      </c>
      <c r="U100" s="15">
        <v>0</v>
      </c>
      <c r="V100" s="15">
        <v>5</v>
      </c>
      <c r="W100" s="15">
        <v>0</v>
      </c>
      <c r="X100" s="15">
        <v>6</v>
      </c>
      <c r="Y100" s="15">
        <v>2</v>
      </c>
      <c r="Z100" s="15">
        <v>0</v>
      </c>
      <c r="AA100" s="15">
        <v>0</v>
      </c>
      <c r="AB100" s="15">
        <v>98.2</v>
      </c>
      <c r="AC100" s="15">
        <f t="shared" si="3"/>
        <v>98.2</v>
      </c>
    </row>
    <row r="101" spans="1:29" ht="36" x14ac:dyDescent="0.2">
      <c r="A101" s="62">
        <v>101</v>
      </c>
      <c r="B101" s="62">
        <v>100</v>
      </c>
      <c r="C101" s="63" t="s">
        <v>17</v>
      </c>
      <c r="D101" s="38" t="s">
        <v>161</v>
      </c>
      <c r="E101" s="15">
        <v>3</v>
      </c>
      <c r="F101" s="15">
        <v>0</v>
      </c>
      <c r="G101" s="15">
        <v>0</v>
      </c>
      <c r="H101" s="15">
        <v>10</v>
      </c>
      <c r="I101" s="15">
        <v>0</v>
      </c>
      <c r="J101" s="15">
        <v>2.58</v>
      </c>
      <c r="K101" s="15">
        <v>0</v>
      </c>
      <c r="L101" s="15">
        <v>0</v>
      </c>
      <c r="M101" s="15">
        <v>0</v>
      </c>
      <c r="N101" s="15">
        <v>10</v>
      </c>
      <c r="O101" s="15">
        <v>25</v>
      </c>
      <c r="P101" s="15">
        <v>4.33</v>
      </c>
      <c r="Q101" s="15">
        <v>2</v>
      </c>
      <c r="R101" s="15">
        <v>3.33</v>
      </c>
      <c r="S101" s="15">
        <v>1</v>
      </c>
      <c r="T101" s="15">
        <v>3</v>
      </c>
      <c r="U101" s="15">
        <v>0</v>
      </c>
      <c r="V101" s="15">
        <v>1</v>
      </c>
      <c r="W101" s="15">
        <v>0</v>
      </c>
      <c r="X101" s="15">
        <v>18.728000000000002</v>
      </c>
      <c r="Y101" s="15">
        <v>0.67</v>
      </c>
      <c r="Z101" s="15">
        <v>0</v>
      </c>
      <c r="AA101" s="15">
        <v>0</v>
      </c>
      <c r="AB101" s="15">
        <v>80.25</v>
      </c>
      <c r="AC101" s="15">
        <f t="shared" si="3"/>
        <v>84.637999999999991</v>
      </c>
    </row>
    <row r="102" spans="1:29" ht="24" x14ac:dyDescent="0.2">
      <c r="A102" s="62">
        <v>102</v>
      </c>
      <c r="B102" s="62">
        <v>101</v>
      </c>
      <c r="C102" s="63" t="s">
        <v>162</v>
      </c>
      <c r="D102" s="38" t="s">
        <v>163</v>
      </c>
      <c r="E102" s="15">
        <v>30</v>
      </c>
      <c r="F102" s="15">
        <v>15</v>
      </c>
      <c r="G102" s="15">
        <v>0</v>
      </c>
      <c r="H102" s="15">
        <v>10</v>
      </c>
      <c r="I102" s="15">
        <v>0</v>
      </c>
      <c r="J102" s="15">
        <v>0.87</v>
      </c>
      <c r="K102" s="15">
        <v>0</v>
      </c>
      <c r="L102" s="15">
        <v>0</v>
      </c>
      <c r="M102" s="15">
        <v>0</v>
      </c>
      <c r="N102" s="15">
        <v>5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15</v>
      </c>
      <c r="Y102" s="15">
        <v>3</v>
      </c>
      <c r="Z102" s="15">
        <v>0</v>
      </c>
      <c r="AA102" s="15">
        <v>4.33</v>
      </c>
      <c r="AB102" s="15">
        <v>80.209999999999994</v>
      </c>
      <c r="AC102" s="15">
        <f t="shared" si="3"/>
        <v>83.2</v>
      </c>
    </row>
    <row r="103" spans="1:29" x14ac:dyDescent="0.2">
      <c r="A103" s="62">
        <v>100</v>
      </c>
      <c r="B103" s="62">
        <v>102</v>
      </c>
      <c r="C103" s="63" t="s">
        <v>53</v>
      </c>
      <c r="D103" s="38" t="s">
        <v>60</v>
      </c>
      <c r="E103" s="15">
        <v>24</v>
      </c>
      <c r="F103" s="15">
        <v>15</v>
      </c>
      <c r="G103" s="15">
        <v>0</v>
      </c>
      <c r="H103" s="15">
        <v>0</v>
      </c>
      <c r="I103" s="15">
        <v>0</v>
      </c>
      <c r="J103" s="15">
        <v>1.39</v>
      </c>
      <c r="K103" s="15">
        <v>0</v>
      </c>
      <c r="L103" s="15">
        <v>0</v>
      </c>
      <c r="M103" s="15">
        <v>0</v>
      </c>
      <c r="N103" s="15">
        <v>0</v>
      </c>
      <c r="O103" s="15">
        <v>15</v>
      </c>
      <c r="P103" s="15">
        <v>1</v>
      </c>
      <c r="Q103" s="15">
        <v>1</v>
      </c>
      <c r="R103" s="15">
        <v>1</v>
      </c>
      <c r="S103" s="15">
        <v>2.67</v>
      </c>
      <c r="T103" s="15">
        <v>2.33</v>
      </c>
      <c r="U103" s="15">
        <v>0</v>
      </c>
      <c r="V103" s="15">
        <v>10</v>
      </c>
      <c r="W103" s="15">
        <v>0</v>
      </c>
      <c r="X103" s="15">
        <v>1</v>
      </c>
      <c r="Y103" s="15">
        <v>5</v>
      </c>
      <c r="Z103" s="15">
        <v>0</v>
      </c>
      <c r="AA103" s="15">
        <v>3.33</v>
      </c>
      <c r="AB103" s="15">
        <v>82.73</v>
      </c>
      <c r="AC103" s="15">
        <f t="shared" si="3"/>
        <v>82.72</v>
      </c>
    </row>
    <row r="104" spans="1:29" ht="24" x14ac:dyDescent="0.2">
      <c r="A104" s="62">
        <v>103</v>
      </c>
      <c r="B104" s="62">
        <v>103</v>
      </c>
      <c r="C104" s="63" t="s">
        <v>61</v>
      </c>
      <c r="D104" s="38" t="s">
        <v>164</v>
      </c>
      <c r="E104" s="15">
        <v>27</v>
      </c>
      <c r="F104" s="15">
        <v>15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0</v>
      </c>
      <c r="O104" s="15">
        <v>25</v>
      </c>
      <c r="P104" s="15">
        <v>2.33</v>
      </c>
      <c r="Q104" s="15">
        <v>1.33</v>
      </c>
      <c r="R104" s="15">
        <v>3.33</v>
      </c>
      <c r="S104" s="15">
        <v>1.67</v>
      </c>
      <c r="T104" s="15">
        <v>1</v>
      </c>
      <c r="U104" s="15">
        <v>0</v>
      </c>
      <c r="V104" s="15">
        <v>0</v>
      </c>
      <c r="W104" s="15">
        <v>0</v>
      </c>
      <c r="X104" s="15">
        <v>0.33</v>
      </c>
      <c r="Y104" s="15">
        <v>0</v>
      </c>
      <c r="Z104" s="15">
        <v>0</v>
      </c>
      <c r="AA104" s="15">
        <v>0</v>
      </c>
      <c r="AB104" s="15">
        <v>79.349999999999994</v>
      </c>
      <c r="AC104" s="15">
        <f t="shared" si="3"/>
        <v>79.339999999999989</v>
      </c>
    </row>
  </sheetData>
  <autoFilter ref="A1:AC104" xr:uid="{E9199714-CB05-4D26-A9DA-156A7F970D1C}">
    <sortState xmlns:xlrd2="http://schemas.microsoft.com/office/spreadsheetml/2017/richdata2" ref="A2:AC104">
      <sortCondition ref="B1:B104"/>
    </sortState>
  </autoFilter>
  <conditionalFormatting sqref="X1:X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6" fitToHeight="0" orientation="landscape" r:id="rId1"/>
  <headerFooter>
    <oddHeader>&amp;LAppendix A – Scoring Scenarios &amp;CQuestions 6f. and 7a.</oddHeader>
    <oddFooter>&amp;L&amp;"Arial,Bold"&amp;8Date: 3/27/2026&amp;C&amp;"Arial,Bold"&amp;8Major Maintenance Grant Fund&amp;R&amp;"Arial,Bold"&amp;8Page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1A31-6E81-4FAF-A82C-D09BB6ACA67F}">
  <sheetPr>
    <pageSetUpPr fitToPage="1"/>
  </sheetPr>
  <dimension ref="A1:AD104"/>
  <sheetViews>
    <sheetView tabSelected="1" zoomScaleNormal="100" zoomScaleSheetLayoutView="100" workbookViewId="0">
      <selection activeCell="B2" sqref="B2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2851562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0" s="10" customFormat="1" ht="68.25" thickBot="1" x14ac:dyDescent="0.25">
      <c r="A1" s="7" t="s">
        <v>169</v>
      </c>
      <c r="B1" s="36" t="s">
        <v>180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240</v>
      </c>
      <c r="O1" s="8" t="s">
        <v>223</v>
      </c>
      <c r="P1" s="8" t="s">
        <v>224</v>
      </c>
      <c r="Q1" s="8" t="s">
        <v>225</v>
      </c>
      <c r="R1" s="8" t="s">
        <v>226</v>
      </c>
      <c r="S1" s="8" t="s">
        <v>227</v>
      </c>
      <c r="T1" s="8" t="s">
        <v>228</v>
      </c>
      <c r="U1" s="8" t="s">
        <v>229</v>
      </c>
      <c r="V1" s="8" t="s">
        <v>230</v>
      </c>
      <c r="W1" s="8" t="s">
        <v>231</v>
      </c>
      <c r="X1" s="8" t="s">
        <v>232</v>
      </c>
      <c r="Y1" s="8" t="s">
        <v>233</v>
      </c>
      <c r="Z1" s="8" t="s">
        <v>234</v>
      </c>
      <c r="AA1" s="8" t="s">
        <v>235</v>
      </c>
      <c r="AB1" s="8" t="s">
        <v>236</v>
      </c>
      <c r="AC1" s="8" t="s">
        <v>2</v>
      </c>
      <c r="AD1" s="9" t="s">
        <v>180</v>
      </c>
    </row>
    <row r="2" spans="1:30" ht="36" x14ac:dyDescent="0.2">
      <c r="A2" s="62">
        <v>1</v>
      </c>
      <c r="B2" s="62">
        <v>1</v>
      </c>
      <c r="C2" s="38" t="s">
        <v>115</v>
      </c>
      <c r="D2" s="38" t="s">
        <v>116</v>
      </c>
      <c r="E2" s="15">
        <v>30</v>
      </c>
      <c r="F2" s="15">
        <v>15</v>
      </c>
      <c r="G2" s="15">
        <v>0</v>
      </c>
      <c r="H2" s="15">
        <v>25</v>
      </c>
      <c r="I2" s="15">
        <v>0</v>
      </c>
      <c r="J2" s="15">
        <v>1.74</v>
      </c>
      <c r="K2" s="15">
        <v>0</v>
      </c>
      <c r="L2" s="15">
        <v>0</v>
      </c>
      <c r="M2" s="15">
        <v>0</v>
      </c>
      <c r="N2" s="15">
        <v>14.79</v>
      </c>
      <c r="O2" s="15">
        <v>10</v>
      </c>
      <c r="P2" s="15">
        <v>30</v>
      </c>
      <c r="Q2" s="15">
        <v>3.67</v>
      </c>
      <c r="R2" s="15">
        <v>3.33</v>
      </c>
      <c r="S2" s="15">
        <v>3.67</v>
      </c>
      <c r="T2" s="15">
        <v>2.33</v>
      </c>
      <c r="U2" s="15">
        <v>3</v>
      </c>
      <c r="V2" s="15">
        <v>45</v>
      </c>
      <c r="W2" s="15">
        <v>49</v>
      </c>
      <c r="X2" s="15">
        <v>4.33</v>
      </c>
      <c r="Y2" s="15">
        <v>30</v>
      </c>
      <c r="Z2" s="15">
        <v>4</v>
      </c>
      <c r="AA2" s="15">
        <v>0</v>
      </c>
      <c r="AB2" s="15">
        <v>10</v>
      </c>
      <c r="AC2" s="15">
        <v>270.08</v>
      </c>
      <c r="AD2" s="15">
        <f t="shared" ref="AD2:AD4" si="0">SUM(E2:AB2)</f>
        <v>284.86</v>
      </c>
    </row>
    <row r="3" spans="1:30" ht="24" x14ac:dyDescent="0.2">
      <c r="A3" s="62">
        <v>2</v>
      </c>
      <c r="B3" s="62">
        <v>2</v>
      </c>
      <c r="C3" s="38" t="s">
        <v>117</v>
      </c>
      <c r="D3" s="38" t="s">
        <v>118</v>
      </c>
      <c r="E3" s="15">
        <v>30</v>
      </c>
      <c r="F3" s="15">
        <v>15</v>
      </c>
      <c r="G3" s="15">
        <v>0</v>
      </c>
      <c r="H3" s="15">
        <v>25</v>
      </c>
      <c r="I3" s="15">
        <v>0</v>
      </c>
      <c r="J3" s="15">
        <v>3.68</v>
      </c>
      <c r="K3" s="15">
        <v>0</v>
      </c>
      <c r="L3" s="15">
        <v>0</v>
      </c>
      <c r="M3" s="15">
        <v>0</v>
      </c>
      <c r="N3" s="15">
        <v>18.45</v>
      </c>
      <c r="O3" s="15">
        <v>10</v>
      </c>
      <c r="P3" s="15">
        <v>25</v>
      </c>
      <c r="Q3" s="15">
        <v>2</v>
      </c>
      <c r="R3" s="15">
        <v>1.67</v>
      </c>
      <c r="S3" s="15">
        <v>3</v>
      </c>
      <c r="T3" s="15">
        <v>2</v>
      </c>
      <c r="U3" s="15">
        <v>3</v>
      </c>
      <c r="V3" s="15">
        <v>8.33</v>
      </c>
      <c r="W3" s="15">
        <v>50</v>
      </c>
      <c r="X3" s="15">
        <v>1.33</v>
      </c>
      <c r="Y3" s="15">
        <v>23</v>
      </c>
      <c r="Z3" s="15">
        <v>8.33</v>
      </c>
      <c r="AA3" s="15">
        <v>0</v>
      </c>
      <c r="AB3" s="15">
        <v>10</v>
      </c>
      <c r="AC3" s="15">
        <v>221.35</v>
      </c>
      <c r="AD3" s="15">
        <f t="shared" si="0"/>
        <v>239.79000000000002</v>
      </c>
    </row>
    <row r="4" spans="1:30" ht="24" x14ac:dyDescent="0.2">
      <c r="A4" s="62">
        <v>3</v>
      </c>
      <c r="B4" s="62">
        <v>3</v>
      </c>
      <c r="C4" s="38" t="s">
        <v>19</v>
      </c>
      <c r="D4" s="38" t="s">
        <v>165</v>
      </c>
      <c r="E4" s="15">
        <v>30</v>
      </c>
      <c r="F4" s="15">
        <v>15</v>
      </c>
      <c r="G4" s="15">
        <v>0</v>
      </c>
      <c r="H4" s="15">
        <v>25</v>
      </c>
      <c r="I4" s="15">
        <v>0</v>
      </c>
      <c r="J4" s="15">
        <v>1.19</v>
      </c>
      <c r="K4" s="15">
        <v>0</v>
      </c>
      <c r="L4" s="15">
        <v>0</v>
      </c>
      <c r="M4" s="15">
        <v>0</v>
      </c>
      <c r="N4" s="15">
        <v>13.29</v>
      </c>
      <c r="O4" s="15">
        <v>8</v>
      </c>
      <c r="P4" s="15">
        <v>30</v>
      </c>
      <c r="Q4" s="15">
        <v>2.67</v>
      </c>
      <c r="R4" s="15">
        <v>2</v>
      </c>
      <c r="S4" s="15">
        <v>2.67</v>
      </c>
      <c r="T4" s="15">
        <v>1.67</v>
      </c>
      <c r="U4" s="15">
        <v>2.67</v>
      </c>
      <c r="V4" s="15">
        <v>0</v>
      </c>
      <c r="W4" s="15">
        <v>41.13</v>
      </c>
      <c r="X4" s="15">
        <v>5</v>
      </c>
      <c r="Y4" s="15">
        <v>29.33</v>
      </c>
      <c r="Z4" s="15">
        <v>5</v>
      </c>
      <c r="AA4" s="15">
        <v>0</v>
      </c>
      <c r="AB4" s="15">
        <v>1</v>
      </c>
      <c r="AC4" s="15">
        <v>202.32</v>
      </c>
      <c r="AD4" s="15">
        <f>SUM(E4:AB4)</f>
        <v>215.61999999999995</v>
      </c>
    </row>
    <row r="5" spans="1:30" ht="24" x14ac:dyDescent="0.2">
      <c r="A5" s="62">
        <v>5</v>
      </c>
      <c r="B5" s="62">
        <v>4</v>
      </c>
      <c r="C5" s="38" t="s">
        <v>82</v>
      </c>
      <c r="D5" s="38" t="s">
        <v>83</v>
      </c>
      <c r="E5" s="15">
        <v>30</v>
      </c>
      <c r="F5" s="15">
        <v>15</v>
      </c>
      <c r="G5" s="15">
        <v>0</v>
      </c>
      <c r="H5" s="15">
        <v>25</v>
      </c>
      <c r="I5" s="15">
        <v>0</v>
      </c>
      <c r="J5" s="15">
        <v>1.35</v>
      </c>
      <c r="K5" s="15">
        <v>0</v>
      </c>
      <c r="L5" s="15">
        <v>0</v>
      </c>
      <c r="M5" s="15">
        <v>0</v>
      </c>
      <c r="N5" s="15">
        <v>19.079999999999998</v>
      </c>
      <c r="O5" s="15">
        <v>10</v>
      </c>
      <c r="P5" s="15">
        <v>30</v>
      </c>
      <c r="Q5" s="15">
        <v>2.33</v>
      </c>
      <c r="R5" s="15">
        <v>1.33</v>
      </c>
      <c r="S5" s="15">
        <v>2</v>
      </c>
      <c r="T5" s="15">
        <v>2</v>
      </c>
      <c r="U5" s="15">
        <v>2</v>
      </c>
      <c r="V5" s="15">
        <v>25</v>
      </c>
      <c r="W5" s="15">
        <v>10.35</v>
      </c>
      <c r="X5" s="15">
        <v>4</v>
      </c>
      <c r="Y5" s="15">
        <v>16.329999999999998</v>
      </c>
      <c r="Z5" s="15">
        <v>4</v>
      </c>
      <c r="AA5" s="15">
        <v>0</v>
      </c>
      <c r="AB5" s="15">
        <v>10</v>
      </c>
      <c r="AC5" s="15">
        <v>190.7</v>
      </c>
      <c r="AD5" s="15">
        <f>SUM(E5:AB5)</f>
        <v>209.77000000000004</v>
      </c>
    </row>
    <row r="6" spans="1:30" ht="24" x14ac:dyDescent="0.2">
      <c r="A6" s="62">
        <v>4</v>
      </c>
      <c r="B6" s="62">
        <v>5</v>
      </c>
      <c r="C6" s="38" t="s">
        <v>13</v>
      </c>
      <c r="D6" s="38" t="s">
        <v>52</v>
      </c>
      <c r="E6" s="15">
        <v>30</v>
      </c>
      <c r="F6" s="15">
        <v>15</v>
      </c>
      <c r="G6" s="15">
        <v>0</v>
      </c>
      <c r="H6" s="15">
        <v>20</v>
      </c>
      <c r="I6" s="15">
        <v>0</v>
      </c>
      <c r="J6" s="15">
        <v>2.17</v>
      </c>
      <c r="K6" s="15">
        <v>0</v>
      </c>
      <c r="L6" s="15">
        <v>0</v>
      </c>
      <c r="M6" s="15">
        <v>0</v>
      </c>
      <c r="N6" s="15">
        <v>0</v>
      </c>
      <c r="O6" s="15">
        <v>8</v>
      </c>
      <c r="P6" s="15">
        <v>30</v>
      </c>
      <c r="Q6" s="15">
        <v>3.67</v>
      </c>
      <c r="R6" s="15">
        <v>1</v>
      </c>
      <c r="S6" s="15">
        <v>3.33</v>
      </c>
      <c r="T6" s="15">
        <v>2.33</v>
      </c>
      <c r="U6" s="15">
        <v>3</v>
      </c>
      <c r="V6" s="15">
        <v>10</v>
      </c>
      <c r="W6" s="15">
        <v>32.33</v>
      </c>
      <c r="X6" s="15">
        <v>4</v>
      </c>
      <c r="Y6" s="15">
        <v>18.329999999999998</v>
      </c>
      <c r="Z6" s="15">
        <v>0</v>
      </c>
      <c r="AA6" s="15">
        <v>0</v>
      </c>
      <c r="AB6" s="15">
        <v>13.67</v>
      </c>
      <c r="AC6" s="15">
        <v>196.84</v>
      </c>
      <c r="AD6" s="15">
        <f>SUM(E6:AB6)</f>
        <v>196.82999999999996</v>
      </c>
    </row>
    <row r="7" spans="1:30" ht="24" x14ac:dyDescent="0.2">
      <c r="A7" s="62">
        <v>9</v>
      </c>
      <c r="B7" s="62">
        <v>6</v>
      </c>
      <c r="C7" s="38" t="s">
        <v>85</v>
      </c>
      <c r="D7" s="38" t="s">
        <v>86</v>
      </c>
      <c r="E7" s="15">
        <v>30</v>
      </c>
      <c r="F7" s="15">
        <v>13.25</v>
      </c>
      <c r="G7" s="15">
        <v>0</v>
      </c>
      <c r="H7" s="15">
        <v>0</v>
      </c>
      <c r="I7" s="15">
        <v>0</v>
      </c>
      <c r="J7" s="15">
        <v>1.44</v>
      </c>
      <c r="K7" s="15">
        <v>0</v>
      </c>
      <c r="L7" s="15">
        <v>0</v>
      </c>
      <c r="M7" s="15">
        <v>0</v>
      </c>
      <c r="N7" s="15">
        <v>17.010000000000002</v>
      </c>
      <c r="O7" s="15">
        <v>10</v>
      </c>
      <c r="P7" s="15">
        <v>30</v>
      </c>
      <c r="Q7" s="15">
        <v>2.67</v>
      </c>
      <c r="R7" s="15">
        <v>2</v>
      </c>
      <c r="S7" s="15">
        <v>3</v>
      </c>
      <c r="T7" s="15">
        <v>2</v>
      </c>
      <c r="U7" s="15">
        <v>2.33</v>
      </c>
      <c r="V7" s="15">
        <v>25</v>
      </c>
      <c r="W7" s="15">
        <v>30.61</v>
      </c>
      <c r="X7" s="15">
        <v>3.33</v>
      </c>
      <c r="Y7" s="15">
        <v>15</v>
      </c>
      <c r="Z7" s="15">
        <v>0.33</v>
      </c>
      <c r="AA7" s="15">
        <v>0</v>
      </c>
      <c r="AB7" s="15">
        <v>7.67</v>
      </c>
      <c r="AC7" s="15">
        <v>178.63</v>
      </c>
      <c r="AD7" s="15">
        <f>SUM(E7:AB7)</f>
        <v>195.64000000000001</v>
      </c>
    </row>
    <row r="8" spans="1:30" x14ac:dyDescent="0.2">
      <c r="A8" s="62">
        <v>6</v>
      </c>
      <c r="B8" s="62">
        <v>7</v>
      </c>
      <c r="C8" s="38" t="s">
        <v>12</v>
      </c>
      <c r="D8" s="38" t="s">
        <v>88</v>
      </c>
      <c r="E8" s="15">
        <v>27</v>
      </c>
      <c r="F8" s="15">
        <v>15</v>
      </c>
      <c r="G8" s="15">
        <v>0</v>
      </c>
      <c r="H8" s="15">
        <v>25</v>
      </c>
      <c r="I8" s="15">
        <v>0</v>
      </c>
      <c r="J8" s="15">
        <v>4.59</v>
      </c>
      <c r="K8" s="15">
        <v>0</v>
      </c>
      <c r="L8" s="15">
        <v>0</v>
      </c>
      <c r="M8" s="15">
        <v>0</v>
      </c>
      <c r="N8" s="15">
        <v>0</v>
      </c>
      <c r="O8" s="15">
        <v>10</v>
      </c>
      <c r="P8" s="15">
        <v>25</v>
      </c>
      <c r="Q8" s="15">
        <v>4.67</v>
      </c>
      <c r="R8" s="15">
        <v>2</v>
      </c>
      <c r="S8" s="15">
        <v>4.67</v>
      </c>
      <c r="T8" s="15">
        <v>5</v>
      </c>
      <c r="U8" s="15">
        <v>3.33</v>
      </c>
      <c r="V8" s="15">
        <v>0</v>
      </c>
      <c r="W8" s="15">
        <v>25.72</v>
      </c>
      <c r="X8" s="15">
        <v>0.33</v>
      </c>
      <c r="Y8" s="15">
        <v>27</v>
      </c>
      <c r="Z8" s="15">
        <v>0.33</v>
      </c>
      <c r="AA8" s="15">
        <v>0</v>
      </c>
      <c r="AB8" s="15">
        <v>10</v>
      </c>
      <c r="AC8" s="15">
        <v>189.64</v>
      </c>
      <c r="AD8" s="15">
        <f>SUM(E8:AB8)</f>
        <v>189.64000000000004</v>
      </c>
    </row>
    <row r="9" spans="1:30" ht="24" x14ac:dyDescent="0.2">
      <c r="A9" s="62">
        <v>13</v>
      </c>
      <c r="B9" s="62">
        <v>8</v>
      </c>
      <c r="C9" s="38" t="s">
        <v>45</v>
      </c>
      <c r="D9" s="38" t="s">
        <v>46</v>
      </c>
      <c r="E9" s="15">
        <v>30</v>
      </c>
      <c r="F9" s="15">
        <v>15</v>
      </c>
      <c r="G9" s="15">
        <v>0</v>
      </c>
      <c r="H9" s="15">
        <v>20</v>
      </c>
      <c r="I9" s="15">
        <v>0</v>
      </c>
      <c r="J9" s="15">
        <v>4.26</v>
      </c>
      <c r="K9" s="15">
        <v>0</v>
      </c>
      <c r="L9" s="15">
        <v>0</v>
      </c>
      <c r="M9" s="15">
        <v>0</v>
      </c>
      <c r="N9" s="15">
        <v>14.53</v>
      </c>
      <c r="O9" s="15">
        <v>5</v>
      </c>
      <c r="P9" s="15">
        <v>30</v>
      </c>
      <c r="Q9" s="15">
        <v>2</v>
      </c>
      <c r="R9" s="15">
        <v>2</v>
      </c>
      <c r="S9" s="15">
        <v>3</v>
      </c>
      <c r="T9" s="15">
        <v>2</v>
      </c>
      <c r="U9" s="15">
        <v>2</v>
      </c>
      <c r="V9" s="15">
        <v>0</v>
      </c>
      <c r="W9" s="15">
        <v>15</v>
      </c>
      <c r="X9" s="15">
        <v>2</v>
      </c>
      <c r="Y9" s="15">
        <v>16.329999999999998</v>
      </c>
      <c r="Z9" s="15">
        <v>12.67</v>
      </c>
      <c r="AA9" s="15">
        <v>0</v>
      </c>
      <c r="AB9" s="15">
        <v>10</v>
      </c>
      <c r="AC9" s="15">
        <v>171.26</v>
      </c>
      <c r="AD9" s="15">
        <f>SUM(E9:AB9)</f>
        <v>185.79</v>
      </c>
    </row>
    <row r="10" spans="1:30" ht="24" x14ac:dyDescent="0.2">
      <c r="A10" s="62">
        <v>18</v>
      </c>
      <c r="B10" s="62">
        <v>9</v>
      </c>
      <c r="C10" s="38" t="s">
        <v>70</v>
      </c>
      <c r="D10" s="38" t="s">
        <v>71</v>
      </c>
      <c r="E10" s="15">
        <v>30</v>
      </c>
      <c r="F10" s="15">
        <v>3</v>
      </c>
      <c r="G10" s="15">
        <v>0</v>
      </c>
      <c r="H10" s="15">
        <v>20</v>
      </c>
      <c r="I10" s="15">
        <v>0</v>
      </c>
      <c r="J10" s="15">
        <v>2.2000000000000002</v>
      </c>
      <c r="K10" s="15">
        <v>0</v>
      </c>
      <c r="L10" s="15">
        <v>0</v>
      </c>
      <c r="M10" s="15">
        <v>0</v>
      </c>
      <c r="N10" s="15">
        <v>20</v>
      </c>
      <c r="O10" s="15">
        <v>10</v>
      </c>
      <c r="P10" s="15">
        <v>30</v>
      </c>
      <c r="Q10" s="15">
        <v>2</v>
      </c>
      <c r="R10" s="15">
        <v>3.33</v>
      </c>
      <c r="S10" s="15">
        <v>3.33</v>
      </c>
      <c r="T10" s="15">
        <v>3.67</v>
      </c>
      <c r="U10" s="15">
        <v>1.67</v>
      </c>
      <c r="V10" s="15">
        <v>0</v>
      </c>
      <c r="W10" s="15">
        <v>19.260000000000002</v>
      </c>
      <c r="X10" s="15">
        <v>1</v>
      </c>
      <c r="Y10" s="15">
        <v>18</v>
      </c>
      <c r="Z10" s="15">
        <v>8.67</v>
      </c>
      <c r="AA10" s="15">
        <v>0</v>
      </c>
      <c r="AB10" s="15">
        <v>8.33</v>
      </c>
      <c r="AC10" s="15">
        <v>164.46</v>
      </c>
      <c r="AD10" s="15">
        <f>SUM(E10:AB10)</f>
        <v>184.45999999999998</v>
      </c>
    </row>
    <row r="11" spans="1:30" ht="24" x14ac:dyDescent="0.2">
      <c r="A11" s="62">
        <v>19</v>
      </c>
      <c r="B11" s="62">
        <v>10</v>
      </c>
      <c r="C11" s="38" t="s">
        <v>15</v>
      </c>
      <c r="D11" s="38" t="s">
        <v>47</v>
      </c>
      <c r="E11" s="15">
        <v>27</v>
      </c>
      <c r="F11" s="15">
        <v>0.2</v>
      </c>
      <c r="G11" s="15">
        <v>0</v>
      </c>
      <c r="H11" s="15">
        <v>25</v>
      </c>
      <c r="I11" s="15">
        <v>0</v>
      </c>
      <c r="J11" s="15">
        <v>2.1800000000000002</v>
      </c>
      <c r="K11" s="15">
        <v>0</v>
      </c>
      <c r="L11" s="15">
        <v>0</v>
      </c>
      <c r="M11" s="15">
        <v>0</v>
      </c>
      <c r="N11" s="15">
        <v>20</v>
      </c>
      <c r="O11" s="15">
        <v>10</v>
      </c>
      <c r="P11" s="15">
        <v>30</v>
      </c>
      <c r="Q11" s="15">
        <v>3.67</v>
      </c>
      <c r="R11" s="15">
        <v>2</v>
      </c>
      <c r="S11" s="15">
        <v>2.33</v>
      </c>
      <c r="T11" s="15">
        <v>3.67</v>
      </c>
      <c r="U11" s="15">
        <v>2</v>
      </c>
      <c r="V11" s="15">
        <v>6.67</v>
      </c>
      <c r="W11" s="15">
        <v>9.61</v>
      </c>
      <c r="X11" s="15">
        <v>0</v>
      </c>
      <c r="Y11" s="15">
        <v>28</v>
      </c>
      <c r="Z11" s="15">
        <v>4.33</v>
      </c>
      <c r="AA11" s="15">
        <v>0</v>
      </c>
      <c r="AB11" s="15">
        <v>7.67</v>
      </c>
      <c r="AC11" s="15">
        <v>164.33</v>
      </c>
      <c r="AD11" s="15">
        <f>SUM(E11:AB11)</f>
        <v>184.32999999999998</v>
      </c>
    </row>
    <row r="12" spans="1:30" ht="24" x14ac:dyDescent="0.2">
      <c r="A12" s="62">
        <v>7</v>
      </c>
      <c r="B12" s="62">
        <v>11</v>
      </c>
      <c r="C12" s="38" t="s">
        <v>12</v>
      </c>
      <c r="D12" s="38" t="s">
        <v>48</v>
      </c>
      <c r="E12" s="15">
        <v>30</v>
      </c>
      <c r="F12" s="15">
        <v>15</v>
      </c>
      <c r="G12" s="15">
        <v>0</v>
      </c>
      <c r="H12" s="15">
        <v>25</v>
      </c>
      <c r="I12" s="15">
        <v>0</v>
      </c>
      <c r="J12" s="15">
        <v>4.63</v>
      </c>
      <c r="K12" s="15">
        <v>0</v>
      </c>
      <c r="L12" s="15">
        <v>0</v>
      </c>
      <c r="M12" s="15">
        <v>0</v>
      </c>
      <c r="N12" s="15">
        <v>0</v>
      </c>
      <c r="O12" s="15">
        <v>5</v>
      </c>
      <c r="P12" s="15">
        <v>30</v>
      </c>
      <c r="Q12" s="15">
        <v>4</v>
      </c>
      <c r="R12" s="15">
        <v>2.33</v>
      </c>
      <c r="S12" s="15">
        <v>2</v>
      </c>
      <c r="T12" s="15">
        <v>3</v>
      </c>
      <c r="U12" s="15">
        <v>4</v>
      </c>
      <c r="V12" s="15">
        <v>0</v>
      </c>
      <c r="W12" s="15">
        <v>20.2</v>
      </c>
      <c r="X12" s="15">
        <v>2.67</v>
      </c>
      <c r="Y12" s="15">
        <v>27</v>
      </c>
      <c r="Z12" s="15">
        <v>2.33</v>
      </c>
      <c r="AA12" s="15">
        <v>0</v>
      </c>
      <c r="AB12" s="15">
        <v>5.33</v>
      </c>
      <c r="AC12" s="15">
        <v>182.5</v>
      </c>
      <c r="AD12" s="15">
        <f>SUM(E12:AB12)</f>
        <v>182.49</v>
      </c>
    </row>
    <row r="13" spans="1:30" ht="36" x14ac:dyDescent="0.2">
      <c r="A13" s="62">
        <v>8</v>
      </c>
      <c r="B13" s="62">
        <v>12</v>
      </c>
      <c r="C13" s="38" t="s">
        <v>18</v>
      </c>
      <c r="D13" s="38" t="s">
        <v>75</v>
      </c>
      <c r="E13" s="15">
        <v>30</v>
      </c>
      <c r="F13" s="15">
        <v>15</v>
      </c>
      <c r="G13" s="15">
        <v>0</v>
      </c>
      <c r="H13" s="15">
        <v>10</v>
      </c>
      <c r="I13" s="15">
        <v>0</v>
      </c>
      <c r="J13" s="15">
        <v>3.06</v>
      </c>
      <c r="K13" s="15">
        <v>0</v>
      </c>
      <c r="L13" s="15">
        <v>0</v>
      </c>
      <c r="M13" s="15">
        <v>0</v>
      </c>
      <c r="N13" s="15">
        <v>0</v>
      </c>
      <c r="O13" s="15">
        <v>8</v>
      </c>
      <c r="P13" s="15">
        <v>30</v>
      </c>
      <c r="Q13" s="15">
        <v>2</v>
      </c>
      <c r="R13" s="15">
        <v>4</v>
      </c>
      <c r="S13" s="15">
        <v>4</v>
      </c>
      <c r="T13" s="15">
        <v>2.33</v>
      </c>
      <c r="U13" s="15">
        <v>4</v>
      </c>
      <c r="V13" s="15">
        <v>18.329999999999998</v>
      </c>
      <c r="W13" s="15">
        <v>30.22</v>
      </c>
      <c r="X13" s="15">
        <v>0</v>
      </c>
      <c r="Y13" s="15">
        <v>13.67</v>
      </c>
      <c r="Z13" s="15">
        <v>7</v>
      </c>
      <c r="AA13" s="15">
        <v>0</v>
      </c>
      <c r="AB13" s="15">
        <v>0.33</v>
      </c>
      <c r="AC13" s="15">
        <v>181.94</v>
      </c>
      <c r="AD13" s="15">
        <f>SUM(E13:AB13)</f>
        <v>181.94</v>
      </c>
    </row>
    <row r="14" spans="1:30" ht="24" x14ac:dyDescent="0.2">
      <c r="A14" s="62">
        <v>23</v>
      </c>
      <c r="B14" s="62">
        <v>13</v>
      </c>
      <c r="C14" s="38" t="s">
        <v>20</v>
      </c>
      <c r="D14" s="38" t="s">
        <v>94</v>
      </c>
      <c r="E14" s="15">
        <v>27</v>
      </c>
      <c r="F14" s="15">
        <v>6.6</v>
      </c>
      <c r="G14" s="15">
        <v>0</v>
      </c>
      <c r="H14" s="15">
        <v>25</v>
      </c>
      <c r="I14" s="15">
        <v>0</v>
      </c>
      <c r="J14" s="15">
        <v>2.62</v>
      </c>
      <c r="K14" s="15">
        <v>0</v>
      </c>
      <c r="L14" s="15">
        <v>0</v>
      </c>
      <c r="M14" s="15">
        <v>0</v>
      </c>
      <c r="N14" s="15">
        <v>18.75</v>
      </c>
      <c r="O14" s="15">
        <v>0</v>
      </c>
      <c r="P14" s="15">
        <v>30</v>
      </c>
      <c r="Q14" s="15">
        <v>4</v>
      </c>
      <c r="R14" s="15">
        <v>2</v>
      </c>
      <c r="S14" s="15">
        <v>2</v>
      </c>
      <c r="T14" s="15">
        <v>2</v>
      </c>
      <c r="U14" s="15">
        <v>4</v>
      </c>
      <c r="V14" s="15">
        <v>0</v>
      </c>
      <c r="W14" s="15">
        <v>15.5</v>
      </c>
      <c r="X14" s="15">
        <v>0.33</v>
      </c>
      <c r="Y14" s="15">
        <v>27.33</v>
      </c>
      <c r="Z14" s="15">
        <v>13.67</v>
      </c>
      <c r="AA14" s="15">
        <v>0</v>
      </c>
      <c r="AB14" s="15">
        <v>0</v>
      </c>
      <c r="AC14" s="15">
        <v>162.06</v>
      </c>
      <c r="AD14" s="15">
        <f>SUM(E14:AB14)</f>
        <v>180.79999999999998</v>
      </c>
    </row>
    <row r="15" spans="1:30" ht="24" x14ac:dyDescent="0.2">
      <c r="A15" s="62">
        <v>21</v>
      </c>
      <c r="B15" s="62">
        <v>14</v>
      </c>
      <c r="C15" s="38" t="s">
        <v>27</v>
      </c>
      <c r="D15" s="38" t="s">
        <v>91</v>
      </c>
      <c r="E15" s="15">
        <v>27</v>
      </c>
      <c r="F15" s="15">
        <v>12.6</v>
      </c>
      <c r="G15" s="15">
        <v>0</v>
      </c>
      <c r="H15" s="15">
        <v>0</v>
      </c>
      <c r="I15" s="15">
        <v>0</v>
      </c>
      <c r="J15" s="15">
        <v>1.51</v>
      </c>
      <c r="K15" s="15">
        <v>0</v>
      </c>
      <c r="L15" s="15">
        <v>0</v>
      </c>
      <c r="M15" s="15">
        <v>0</v>
      </c>
      <c r="N15" s="15">
        <v>16.77</v>
      </c>
      <c r="O15" s="15">
        <v>0</v>
      </c>
      <c r="P15" s="15">
        <v>30</v>
      </c>
      <c r="Q15" s="15">
        <v>3.67</v>
      </c>
      <c r="R15" s="15">
        <v>2</v>
      </c>
      <c r="S15" s="15">
        <v>3</v>
      </c>
      <c r="T15" s="15">
        <v>3.67</v>
      </c>
      <c r="U15" s="15">
        <v>1.67</v>
      </c>
      <c r="V15" s="15">
        <v>0</v>
      </c>
      <c r="W15" s="15">
        <v>47</v>
      </c>
      <c r="X15" s="15">
        <v>5</v>
      </c>
      <c r="Y15" s="15">
        <v>15.33</v>
      </c>
      <c r="Z15" s="15">
        <v>7</v>
      </c>
      <c r="AA15" s="15">
        <v>0</v>
      </c>
      <c r="AB15" s="15">
        <v>4.33</v>
      </c>
      <c r="AC15" s="15">
        <v>163.78</v>
      </c>
      <c r="AD15" s="15">
        <f>SUM(E15:AB15)</f>
        <v>180.55</v>
      </c>
    </row>
    <row r="16" spans="1:30" ht="24" x14ac:dyDescent="0.2">
      <c r="A16" s="62">
        <v>20</v>
      </c>
      <c r="B16" s="62">
        <v>15</v>
      </c>
      <c r="C16" s="38" t="s">
        <v>19</v>
      </c>
      <c r="D16" s="38" t="s">
        <v>166</v>
      </c>
      <c r="E16" s="15">
        <v>24</v>
      </c>
      <c r="F16" s="15">
        <v>15</v>
      </c>
      <c r="G16" s="15">
        <v>0</v>
      </c>
      <c r="H16" s="15">
        <v>25</v>
      </c>
      <c r="I16" s="15">
        <v>0</v>
      </c>
      <c r="J16" s="15">
        <v>1.19</v>
      </c>
      <c r="K16" s="15">
        <v>0</v>
      </c>
      <c r="L16" s="15">
        <v>0</v>
      </c>
      <c r="M16" s="15">
        <v>0</v>
      </c>
      <c r="N16" s="15">
        <v>13.29</v>
      </c>
      <c r="O16" s="15">
        <v>8</v>
      </c>
      <c r="P16" s="15">
        <v>25</v>
      </c>
      <c r="Q16" s="15">
        <v>2.67</v>
      </c>
      <c r="R16" s="15">
        <v>2</v>
      </c>
      <c r="S16" s="15">
        <v>2.67</v>
      </c>
      <c r="T16" s="15">
        <v>1.67</v>
      </c>
      <c r="U16" s="15">
        <v>2.67</v>
      </c>
      <c r="V16" s="15">
        <v>0</v>
      </c>
      <c r="W16" s="15">
        <v>18</v>
      </c>
      <c r="X16" s="15">
        <v>3</v>
      </c>
      <c r="Y16" s="15">
        <v>29.33</v>
      </c>
      <c r="Z16" s="15">
        <v>3.33</v>
      </c>
      <c r="AA16" s="15">
        <v>0</v>
      </c>
      <c r="AB16" s="15">
        <v>0.67</v>
      </c>
      <c r="AC16" s="15">
        <v>164.19</v>
      </c>
      <c r="AD16" s="15">
        <f>SUM(E16:AB16)</f>
        <v>177.49</v>
      </c>
    </row>
    <row r="17" spans="1:30" ht="24" x14ac:dyDescent="0.2">
      <c r="A17" s="62">
        <v>29</v>
      </c>
      <c r="B17" s="62">
        <v>16</v>
      </c>
      <c r="C17" s="38" t="s">
        <v>15</v>
      </c>
      <c r="D17" s="38" t="s">
        <v>125</v>
      </c>
      <c r="E17" s="15">
        <v>30</v>
      </c>
      <c r="F17" s="15">
        <v>1.6</v>
      </c>
      <c r="G17" s="15">
        <v>0</v>
      </c>
      <c r="H17" s="15">
        <v>10</v>
      </c>
      <c r="I17" s="15">
        <v>0</v>
      </c>
      <c r="J17" s="15">
        <v>2.4900000000000002</v>
      </c>
      <c r="K17" s="15">
        <v>0</v>
      </c>
      <c r="L17" s="15">
        <v>0</v>
      </c>
      <c r="M17" s="15">
        <v>0</v>
      </c>
      <c r="N17" s="15">
        <v>20</v>
      </c>
      <c r="O17" s="15">
        <v>8</v>
      </c>
      <c r="P17" s="15">
        <v>30</v>
      </c>
      <c r="Q17" s="15">
        <v>4</v>
      </c>
      <c r="R17" s="15">
        <v>2.33</v>
      </c>
      <c r="S17" s="15">
        <v>3</v>
      </c>
      <c r="T17" s="15">
        <v>2.33</v>
      </c>
      <c r="U17" s="15">
        <v>1.67</v>
      </c>
      <c r="V17" s="15">
        <v>20</v>
      </c>
      <c r="W17" s="15">
        <v>3.69</v>
      </c>
      <c r="X17" s="15">
        <v>0</v>
      </c>
      <c r="Y17" s="15">
        <v>27</v>
      </c>
      <c r="Z17" s="15">
        <v>4.67</v>
      </c>
      <c r="AA17" s="15">
        <v>0</v>
      </c>
      <c r="AB17" s="15">
        <v>6</v>
      </c>
      <c r="AC17" s="15">
        <v>156.77000000000001</v>
      </c>
      <c r="AD17" s="15">
        <f>SUM(E17:AB17)</f>
        <v>176.78</v>
      </c>
    </row>
    <row r="18" spans="1:30" ht="24" x14ac:dyDescent="0.2">
      <c r="A18" s="62">
        <v>10</v>
      </c>
      <c r="B18" s="62">
        <v>17</v>
      </c>
      <c r="C18" s="38" t="s">
        <v>35</v>
      </c>
      <c r="D18" s="38" t="s">
        <v>58</v>
      </c>
      <c r="E18" s="15">
        <v>30</v>
      </c>
      <c r="F18" s="15">
        <v>6</v>
      </c>
      <c r="G18" s="15">
        <v>0</v>
      </c>
      <c r="H18" s="15">
        <v>25</v>
      </c>
      <c r="I18" s="15">
        <v>0</v>
      </c>
      <c r="J18" s="15">
        <v>2.71</v>
      </c>
      <c r="K18" s="15">
        <v>0</v>
      </c>
      <c r="L18" s="15">
        <v>0</v>
      </c>
      <c r="M18" s="15">
        <v>0</v>
      </c>
      <c r="N18" s="15">
        <v>0</v>
      </c>
      <c r="O18" s="15">
        <v>10</v>
      </c>
      <c r="P18" s="15">
        <v>30</v>
      </c>
      <c r="Q18" s="15">
        <v>4</v>
      </c>
      <c r="R18" s="15">
        <v>2</v>
      </c>
      <c r="S18" s="15">
        <v>5</v>
      </c>
      <c r="T18" s="15">
        <v>2</v>
      </c>
      <c r="U18" s="15">
        <v>4</v>
      </c>
      <c r="V18" s="15">
        <v>0</v>
      </c>
      <c r="W18" s="15">
        <v>12</v>
      </c>
      <c r="X18" s="15">
        <v>0.33</v>
      </c>
      <c r="Y18" s="15">
        <v>29</v>
      </c>
      <c r="Z18" s="15">
        <v>6</v>
      </c>
      <c r="AA18" s="15">
        <v>0</v>
      </c>
      <c r="AB18" s="15">
        <v>8.67</v>
      </c>
      <c r="AC18" s="15">
        <v>176.71</v>
      </c>
      <c r="AD18" s="15">
        <f>SUM(E18:AB18)</f>
        <v>176.71</v>
      </c>
    </row>
    <row r="19" spans="1:30" ht="24" x14ac:dyDescent="0.2">
      <c r="A19" s="62">
        <v>28</v>
      </c>
      <c r="B19" s="62">
        <v>18</v>
      </c>
      <c r="C19" s="38" t="s">
        <v>17</v>
      </c>
      <c r="D19" s="38" t="s">
        <v>124</v>
      </c>
      <c r="E19" s="15">
        <v>12</v>
      </c>
      <c r="F19" s="15">
        <v>15</v>
      </c>
      <c r="G19" s="15">
        <v>0</v>
      </c>
      <c r="H19" s="15">
        <v>10</v>
      </c>
      <c r="I19" s="15">
        <v>0</v>
      </c>
      <c r="J19" s="15">
        <v>2.58</v>
      </c>
      <c r="K19" s="15">
        <v>0</v>
      </c>
      <c r="L19" s="15">
        <v>0</v>
      </c>
      <c r="M19" s="15">
        <v>0</v>
      </c>
      <c r="N19" s="15">
        <v>18.39</v>
      </c>
      <c r="O19" s="15">
        <v>10</v>
      </c>
      <c r="P19" s="15">
        <v>25</v>
      </c>
      <c r="Q19" s="15">
        <v>4.33</v>
      </c>
      <c r="R19" s="15">
        <v>2</v>
      </c>
      <c r="S19" s="15">
        <v>3.33</v>
      </c>
      <c r="T19" s="15">
        <v>1</v>
      </c>
      <c r="U19" s="15">
        <v>3</v>
      </c>
      <c r="V19" s="15">
        <v>0</v>
      </c>
      <c r="W19" s="15">
        <v>26.01</v>
      </c>
      <c r="X19" s="15">
        <v>3.67</v>
      </c>
      <c r="Y19" s="15">
        <v>14.33</v>
      </c>
      <c r="Z19" s="15">
        <v>10</v>
      </c>
      <c r="AA19" s="15">
        <v>0</v>
      </c>
      <c r="AB19" s="15">
        <v>16</v>
      </c>
      <c r="AC19" s="15">
        <v>158.26</v>
      </c>
      <c r="AD19" s="15">
        <f>SUM(E19:AB19)</f>
        <v>176.64</v>
      </c>
    </row>
    <row r="20" spans="1:30" ht="36" x14ac:dyDescent="0.2">
      <c r="A20" s="62">
        <v>30</v>
      </c>
      <c r="B20" s="62">
        <v>19</v>
      </c>
      <c r="C20" s="38" t="s">
        <v>17</v>
      </c>
      <c r="D20" s="38" t="s">
        <v>126</v>
      </c>
      <c r="E20" s="15">
        <v>27</v>
      </c>
      <c r="F20" s="15">
        <v>15</v>
      </c>
      <c r="G20" s="15">
        <v>0</v>
      </c>
      <c r="H20" s="15">
        <v>10</v>
      </c>
      <c r="I20" s="15">
        <v>0</v>
      </c>
      <c r="J20" s="15">
        <v>2.58</v>
      </c>
      <c r="K20" s="15">
        <v>0</v>
      </c>
      <c r="L20" s="15">
        <v>0</v>
      </c>
      <c r="M20" s="15">
        <v>0</v>
      </c>
      <c r="N20" s="15">
        <v>18.39</v>
      </c>
      <c r="O20" s="15">
        <v>8</v>
      </c>
      <c r="P20" s="15">
        <v>25</v>
      </c>
      <c r="Q20" s="15">
        <v>4.33</v>
      </c>
      <c r="R20" s="15">
        <v>2</v>
      </c>
      <c r="S20" s="15">
        <v>3.33</v>
      </c>
      <c r="T20" s="15">
        <v>1</v>
      </c>
      <c r="U20" s="15">
        <v>3</v>
      </c>
      <c r="V20" s="15">
        <v>3.33</v>
      </c>
      <c r="W20" s="15">
        <v>25.46</v>
      </c>
      <c r="X20" s="15">
        <v>2.33</v>
      </c>
      <c r="Y20" s="15">
        <v>15.67</v>
      </c>
      <c r="Z20" s="15">
        <v>2.67</v>
      </c>
      <c r="AA20" s="15">
        <v>0</v>
      </c>
      <c r="AB20" s="15">
        <v>6</v>
      </c>
      <c r="AC20" s="15">
        <v>156.71</v>
      </c>
      <c r="AD20" s="15">
        <f>SUM(E20:AB20)</f>
        <v>175.08999999999997</v>
      </c>
    </row>
    <row r="21" spans="1:30" ht="24" x14ac:dyDescent="0.2">
      <c r="A21" s="62">
        <v>22</v>
      </c>
      <c r="B21" s="62">
        <v>20</v>
      </c>
      <c r="C21" s="38" t="s">
        <v>69</v>
      </c>
      <c r="D21" s="38" t="s">
        <v>121</v>
      </c>
      <c r="E21" s="15">
        <v>21</v>
      </c>
      <c r="F21" s="15">
        <v>7</v>
      </c>
      <c r="G21" s="15">
        <v>0</v>
      </c>
      <c r="H21" s="15">
        <v>25</v>
      </c>
      <c r="I21" s="15">
        <v>0</v>
      </c>
      <c r="J21" s="15">
        <v>0.92</v>
      </c>
      <c r="K21" s="15">
        <v>0</v>
      </c>
      <c r="L21" s="15">
        <v>0</v>
      </c>
      <c r="M21" s="15">
        <v>0</v>
      </c>
      <c r="N21" s="15">
        <v>11.45</v>
      </c>
      <c r="O21" s="15">
        <v>10</v>
      </c>
      <c r="P21" s="15">
        <v>30</v>
      </c>
      <c r="Q21" s="15">
        <v>2</v>
      </c>
      <c r="R21" s="15">
        <v>1.33</v>
      </c>
      <c r="S21" s="15">
        <v>1.67</v>
      </c>
      <c r="T21" s="15">
        <v>0.67</v>
      </c>
      <c r="U21" s="15">
        <v>0.67</v>
      </c>
      <c r="V21" s="15">
        <v>0</v>
      </c>
      <c r="W21" s="15">
        <v>16.260000000000002</v>
      </c>
      <c r="X21" s="15">
        <v>4.33</v>
      </c>
      <c r="Y21" s="15">
        <v>27.33</v>
      </c>
      <c r="Z21" s="15">
        <v>4</v>
      </c>
      <c r="AA21" s="15">
        <v>0</v>
      </c>
      <c r="AB21" s="15">
        <v>11</v>
      </c>
      <c r="AC21" s="15">
        <v>163.18</v>
      </c>
      <c r="AD21" s="15">
        <f>SUM(E21:AB21)</f>
        <v>174.63</v>
      </c>
    </row>
    <row r="22" spans="1:30" ht="24" x14ac:dyDescent="0.2">
      <c r="A22" s="62">
        <v>27</v>
      </c>
      <c r="B22" s="62">
        <v>21</v>
      </c>
      <c r="C22" s="38" t="s">
        <v>33</v>
      </c>
      <c r="D22" s="38" t="s">
        <v>93</v>
      </c>
      <c r="E22" s="15">
        <v>24</v>
      </c>
      <c r="F22" s="15">
        <v>13.42</v>
      </c>
      <c r="G22" s="15">
        <v>0</v>
      </c>
      <c r="H22" s="15">
        <v>0</v>
      </c>
      <c r="I22" s="15">
        <v>0</v>
      </c>
      <c r="J22" s="15">
        <v>2.13</v>
      </c>
      <c r="K22" s="15">
        <v>0</v>
      </c>
      <c r="L22" s="15">
        <v>0</v>
      </c>
      <c r="M22" s="15">
        <v>0</v>
      </c>
      <c r="N22" s="15">
        <v>14.8</v>
      </c>
      <c r="O22" s="15">
        <v>0</v>
      </c>
      <c r="P22" s="15">
        <v>30</v>
      </c>
      <c r="Q22" s="15">
        <v>4</v>
      </c>
      <c r="R22" s="15">
        <v>4</v>
      </c>
      <c r="S22" s="15">
        <v>3</v>
      </c>
      <c r="T22" s="15">
        <v>2</v>
      </c>
      <c r="U22" s="15">
        <v>2</v>
      </c>
      <c r="V22" s="15">
        <v>0</v>
      </c>
      <c r="W22" s="15">
        <v>50</v>
      </c>
      <c r="X22" s="15">
        <v>4</v>
      </c>
      <c r="Y22" s="15">
        <v>12</v>
      </c>
      <c r="Z22" s="15">
        <v>6</v>
      </c>
      <c r="AA22" s="15">
        <v>0</v>
      </c>
      <c r="AB22" s="15">
        <v>2</v>
      </c>
      <c r="AC22" s="15">
        <v>158.56</v>
      </c>
      <c r="AD22" s="15">
        <f>SUM(E22:AB22)</f>
        <v>173.35000000000002</v>
      </c>
    </row>
    <row r="23" spans="1:30" ht="24" x14ac:dyDescent="0.2">
      <c r="A23" s="62">
        <v>25</v>
      </c>
      <c r="B23" s="62">
        <v>22</v>
      </c>
      <c r="C23" s="38" t="s">
        <v>69</v>
      </c>
      <c r="D23" s="38" t="s">
        <v>101</v>
      </c>
      <c r="E23" s="15">
        <v>30</v>
      </c>
      <c r="F23" s="15">
        <v>15</v>
      </c>
      <c r="G23" s="15">
        <v>0</v>
      </c>
      <c r="H23" s="15">
        <v>25</v>
      </c>
      <c r="I23" s="15">
        <v>0</v>
      </c>
      <c r="J23" s="15">
        <v>0.92</v>
      </c>
      <c r="K23" s="15">
        <v>0</v>
      </c>
      <c r="L23" s="15">
        <v>0</v>
      </c>
      <c r="M23" s="15">
        <v>0</v>
      </c>
      <c r="N23" s="15">
        <v>11.45</v>
      </c>
      <c r="O23" s="15">
        <v>10</v>
      </c>
      <c r="P23" s="15">
        <v>30</v>
      </c>
      <c r="Q23" s="15">
        <v>2</v>
      </c>
      <c r="R23" s="15">
        <v>1.33</v>
      </c>
      <c r="S23" s="15">
        <v>1.67</v>
      </c>
      <c r="T23" s="15">
        <v>0.67</v>
      </c>
      <c r="U23" s="15">
        <v>0.67</v>
      </c>
      <c r="V23" s="15">
        <v>0</v>
      </c>
      <c r="W23" s="15">
        <v>4.7</v>
      </c>
      <c r="X23" s="15">
        <v>5</v>
      </c>
      <c r="Y23" s="15">
        <v>28.33</v>
      </c>
      <c r="Z23" s="15">
        <v>1.33</v>
      </c>
      <c r="AA23" s="15">
        <v>0</v>
      </c>
      <c r="AB23" s="15">
        <v>5</v>
      </c>
      <c r="AC23" s="15">
        <v>161.61000000000001</v>
      </c>
      <c r="AD23" s="15">
        <f>SUM(E23:AB23)</f>
        <v>173.06999999999996</v>
      </c>
    </row>
    <row r="24" spans="1:30" ht="24" x14ac:dyDescent="0.2">
      <c r="A24" s="62">
        <v>11</v>
      </c>
      <c r="B24" s="62">
        <v>23</v>
      </c>
      <c r="C24" s="38" t="s">
        <v>12</v>
      </c>
      <c r="D24" s="38" t="s">
        <v>72</v>
      </c>
      <c r="E24" s="15">
        <v>24</v>
      </c>
      <c r="F24" s="15">
        <v>13.4</v>
      </c>
      <c r="G24" s="15">
        <v>0</v>
      </c>
      <c r="H24" s="15">
        <v>25</v>
      </c>
      <c r="I24" s="15">
        <v>0</v>
      </c>
      <c r="J24" s="15">
        <v>4.53</v>
      </c>
      <c r="K24" s="15">
        <v>0</v>
      </c>
      <c r="L24" s="15">
        <v>0</v>
      </c>
      <c r="M24" s="15">
        <v>0</v>
      </c>
      <c r="N24" s="15">
        <v>0</v>
      </c>
      <c r="O24" s="15">
        <v>10</v>
      </c>
      <c r="P24" s="15">
        <v>30</v>
      </c>
      <c r="Q24" s="15">
        <v>4</v>
      </c>
      <c r="R24" s="15">
        <v>2</v>
      </c>
      <c r="S24" s="15">
        <v>3.33</v>
      </c>
      <c r="T24" s="15">
        <v>3</v>
      </c>
      <c r="U24" s="15">
        <v>2</v>
      </c>
      <c r="V24" s="15">
        <v>0</v>
      </c>
      <c r="W24" s="15">
        <v>11</v>
      </c>
      <c r="X24" s="15">
        <v>3.33</v>
      </c>
      <c r="Y24" s="15">
        <v>27.67</v>
      </c>
      <c r="Z24" s="15">
        <v>6.33</v>
      </c>
      <c r="AA24" s="15">
        <v>0</v>
      </c>
      <c r="AB24" s="15">
        <v>2</v>
      </c>
      <c r="AC24" s="15">
        <v>171.59</v>
      </c>
      <c r="AD24" s="15">
        <f>SUM(E24:AB24)</f>
        <v>171.59</v>
      </c>
    </row>
    <row r="25" spans="1:30" ht="36" x14ac:dyDescent="0.2">
      <c r="A25" s="62">
        <v>12</v>
      </c>
      <c r="B25" s="62">
        <v>24</v>
      </c>
      <c r="C25" s="38" t="s">
        <v>16</v>
      </c>
      <c r="D25" s="38" t="s">
        <v>87</v>
      </c>
      <c r="E25" s="15">
        <v>27</v>
      </c>
      <c r="F25" s="15">
        <v>15</v>
      </c>
      <c r="G25" s="15">
        <v>0</v>
      </c>
      <c r="H25" s="15">
        <v>25</v>
      </c>
      <c r="I25" s="15">
        <v>0</v>
      </c>
      <c r="J25" s="15">
        <v>2.14</v>
      </c>
      <c r="K25" s="15">
        <v>0</v>
      </c>
      <c r="L25" s="15">
        <v>0</v>
      </c>
      <c r="M25" s="15">
        <v>0</v>
      </c>
      <c r="N25" s="15">
        <v>0</v>
      </c>
      <c r="O25" s="15">
        <v>10</v>
      </c>
      <c r="P25" s="15">
        <v>30</v>
      </c>
      <c r="Q25" s="15">
        <v>2</v>
      </c>
      <c r="R25" s="15">
        <v>1</v>
      </c>
      <c r="S25" s="15">
        <v>1</v>
      </c>
      <c r="T25" s="15">
        <v>1.33</v>
      </c>
      <c r="U25" s="15">
        <v>2</v>
      </c>
      <c r="V25" s="15">
        <v>0</v>
      </c>
      <c r="W25" s="15">
        <v>12</v>
      </c>
      <c r="X25" s="15">
        <v>3.67</v>
      </c>
      <c r="Y25" s="15">
        <v>28</v>
      </c>
      <c r="Z25" s="15">
        <v>4.67</v>
      </c>
      <c r="AA25" s="15">
        <v>0</v>
      </c>
      <c r="AB25" s="15">
        <v>6.67</v>
      </c>
      <c r="AC25" s="15">
        <v>171.47</v>
      </c>
      <c r="AD25" s="15">
        <f>SUM(E25:AB25)</f>
        <v>171.47999999999996</v>
      </c>
    </row>
    <row r="26" spans="1:30" ht="24" x14ac:dyDescent="0.2">
      <c r="A26" s="62">
        <v>32</v>
      </c>
      <c r="B26" s="62">
        <v>25</v>
      </c>
      <c r="C26" s="38" t="s">
        <v>127</v>
      </c>
      <c r="D26" s="38" t="s">
        <v>128</v>
      </c>
      <c r="E26" s="15">
        <v>27</v>
      </c>
      <c r="F26" s="15">
        <v>7.8</v>
      </c>
      <c r="G26" s="15">
        <v>0</v>
      </c>
      <c r="H26" s="15">
        <v>10</v>
      </c>
      <c r="I26" s="15">
        <v>0</v>
      </c>
      <c r="J26" s="15">
        <v>2.0699999999999998</v>
      </c>
      <c r="K26" s="15">
        <v>0</v>
      </c>
      <c r="L26" s="15">
        <v>0</v>
      </c>
      <c r="M26" s="15">
        <v>0</v>
      </c>
      <c r="N26" s="15">
        <v>19.97</v>
      </c>
      <c r="O26" s="15">
        <v>8</v>
      </c>
      <c r="P26" s="15">
        <v>25</v>
      </c>
      <c r="Q26" s="15">
        <v>4</v>
      </c>
      <c r="R26" s="15">
        <v>1.33</v>
      </c>
      <c r="S26" s="15">
        <v>2</v>
      </c>
      <c r="T26" s="15">
        <v>0.67</v>
      </c>
      <c r="U26" s="15">
        <v>2.67</v>
      </c>
      <c r="V26" s="15">
        <v>0</v>
      </c>
      <c r="W26" s="15">
        <v>25</v>
      </c>
      <c r="X26" s="15">
        <v>1</v>
      </c>
      <c r="Y26" s="15">
        <v>15</v>
      </c>
      <c r="Z26" s="15">
        <v>5.33</v>
      </c>
      <c r="AA26" s="15">
        <v>0</v>
      </c>
      <c r="AB26" s="15">
        <v>13.67</v>
      </c>
      <c r="AC26" s="15">
        <v>150.53</v>
      </c>
      <c r="AD26" s="15">
        <f>SUM(E26:AB26)</f>
        <v>170.51</v>
      </c>
    </row>
    <row r="27" spans="1:30" ht="24" x14ac:dyDescent="0.2">
      <c r="A27" s="62">
        <v>34</v>
      </c>
      <c r="B27" s="62">
        <v>26</v>
      </c>
      <c r="C27" s="38" t="s">
        <v>95</v>
      </c>
      <c r="D27" s="38" t="s">
        <v>96</v>
      </c>
      <c r="E27" s="15">
        <v>30</v>
      </c>
      <c r="F27" s="15">
        <v>15</v>
      </c>
      <c r="G27" s="15">
        <v>0</v>
      </c>
      <c r="H27" s="15">
        <v>20</v>
      </c>
      <c r="I27" s="15">
        <v>0</v>
      </c>
      <c r="J27" s="15">
        <v>1.69</v>
      </c>
      <c r="K27" s="15">
        <v>0</v>
      </c>
      <c r="L27" s="15">
        <v>0</v>
      </c>
      <c r="M27" s="15">
        <v>0</v>
      </c>
      <c r="N27" s="15">
        <v>20</v>
      </c>
      <c r="O27" s="15">
        <v>10</v>
      </c>
      <c r="P27" s="15">
        <v>20</v>
      </c>
      <c r="Q27" s="15">
        <v>2</v>
      </c>
      <c r="R27" s="15">
        <v>1</v>
      </c>
      <c r="S27" s="15">
        <v>2</v>
      </c>
      <c r="T27" s="15">
        <v>1</v>
      </c>
      <c r="U27" s="15">
        <v>1</v>
      </c>
      <c r="V27" s="15">
        <v>0</v>
      </c>
      <c r="W27" s="15">
        <v>20</v>
      </c>
      <c r="X27" s="15">
        <v>3.67</v>
      </c>
      <c r="Y27" s="15">
        <v>12.67</v>
      </c>
      <c r="Z27" s="15">
        <v>2.67</v>
      </c>
      <c r="AA27" s="15">
        <v>0</v>
      </c>
      <c r="AB27" s="15">
        <v>6.67</v>
      </c>
      <c r="AC27" s="15">
        <v>149.36000000000001</v>
      </c>
      <c r="AD27" s="15">
        <f>SUM(E27:AB27)</f>
        <v>169.36999999999995</v>
      </c>
    </row>
    <row r="28" spans="1:30" ht="24" x14ac:dyDescent="0.2">
      <c r="A28" s="62">
        <v>14</v>
      </c>
      <c r="B28" s="62">
        <v>27</v>
      </c>
      <c r="C28" s="38" t="s">
        <v>12</v>
      </c>
      <c r="D28" s="38" t="s">
        <v>21</v>
      </c>
      <c r="E28" s="15">
        <v>21</v>
      </c>
      <c r="F28" s="15">
        <v>12.6</v>
      </c>
      <c r="G28" s="15">
        <v>0</v>
      </c>
      <c r="H28" s="15">
        <v>25</v>
      </c>
      <c r="I28" s="15">
        <v>0</v>
      </c>
      <c r="J28" s="15">
        <v>4.6100000000000003</v>
      </c>
      <c r="K28" s="15">
        <v>0</v>
      </c>
      <c r="L28" s="15">
        <v>0</v>
      </c>
      <c r="M28" s="15">
        <v>0</v>
      </c>
      <c r="N28" s="15">
        <v>0</v>
      </c>
      <c r="O28" s="15">
        <v>10</v>
      </c>
      <c r="P28" s="15">
        <v>30</v>
      </c>
      <c r="Q28" s="15">
        <v>4</v>
      </c>
      <c r="R28" s="15">
        <v>2.33</v>
      </c>
      <c r="S28" s="15">
        <v>2.67</v>
      </c>
      <c r="T28" s="15">
        <v>3</v>
      </c>
      <c r="U28" s="15">
        <v>2.67</v>
      </c>
      <c r="V28" s="15">
        <v>0</v>
      </c>
      <c r="W28" s="15">
        <v>9.5399999999999991</v>
      </c>
      <c r="X28" s="15">
        <v>2</v>
      </c>
      <c r="Y28" s="15">
        <v>27.67</v>
      </c>
      <c r="Z28" s="15">
        <v>4.67</v>
      </c>
      <c r="AA28" s="15">
        <v>0</v>
      </c>
      <c r="AB28" s="15">
        <v>6.67</v>
      </c>
      <c r="AC28" s="15">
        <v>168.41</v>
      </c>
      <c r="AD28" s="15">
        <f>SUM(E28:AB28)</f>
        <v>168.43</v>
      </c>
    </row>
    <row r="29" spans="1:30" ht="24" x14ac:dyDescent="0.2">
      <c r="A29" s="62">
        <v>15</v>
      </c>
      <c r="B29" s="62">
        <v>28</v>
      </c>
      <c r="C29" s="38" t="s">
        <v>18</v>
      </c>
      <c r="D29" s="38" t="s">
        <v>42</v>
      </c>
      <c r="E29" s="15">
        <v>24</v>
      </c>
      <c r="F29" s="15">
        <v>8.6</v>
      </c>
      <c r="G29" s="15">
        <v>0</v>
      </c>
      <c r="H29" s="15">
        <v>0</v>
      </c>
      <c r="I29" s="15">
        <v>0</v>
      </c>
      <c r="J29" s="15">
        <v>2.76</v>
      </c>
      <c r="K29" s="15">
        <v>0</v>
      </c>
      <c r="L29" s="15">
        <v>0</v>
      </c>
      <c r="M29" s="15">
        <v>0</v>
      </c>
      <c r="N29" s="15">
        <v>0</v>
      </c>
      <c r="O29" s="15">
        <v>8</v>
      </c>
      <c r="P29" s="15">
        <v>25</v>
      </c>
      <c r="Q29" s="15">
        <v>1</v>
      </c>
      <c r="R29" s="15">
        <v>4</v>
      </c>
      <c r="S29" s="15">
        <v>4.67</v>
      </c>
      <c r="T29" s="15">
        <v>4.33</v>
      </c>
      <c r="U29" s="15">
        <v>3</v>
      </c>
      <c r="V29" s="15">
        <v>0</v>
      </c>
      <c r="W29" s="15">
        <v>50</v>
      </c>
      <c r="X29" s="15">
        <v>0</v>
      </c>
      <c r="Y29" s="15">
        <v>12</v>
      </c>
      <c r="Z29" s="15">
        <v>0</v>
      </c>
      <c r="AA29" s="15">
        <v>0</v>
      </c>
      <c r="AB29" s="15">
        <v>21</v>
      </c>
      <c r="AC29" s="15">
        <v>168.36</v>
      </c>
      <c r="AD29" s="15">
        <f>SUM(E29:AB29)</f>
        <v>168.36</v>
      </c>
    </row>
    <row r="30" spans="1:30" ht="24" x14ac:dyDescent="0.2">
      <c r="A30" s="62">
        <v>36</v>
      </c>
      <c r="B30" s="62">
        <v>29</v>
      </c>
      <c r="C30" s="38" t="s">
        <v>22</v>
      </c>
      <c r="D30" s="38" t="s">
        <v>80</v>
      </c>
      <c r="E30" s="15">
        <v>24</v>
      </c>
      <c r="F30" s="15">
        <v>15</v>
      </c>
      <c r="G30" s="15">
        <v>0</v>
      </c>
      <c r="H30" s="15">
        <v>20</v>
      </c>
      <c r="I30" s="15">
        <v>0</v>
      </c>
      <c r="J30" s="15">
        <v>2.68</v>
      </c>
      <c r="K30" s="15">
        <v>0</v>
      </c>
      <c r="L30" s="15">
        <v>0</v>
      </c>
      <c r="M30" s="15">
        <v>0</v>
      </c>
      <c r="N30" s="15">
        <v>17.940000000000001</v>
      </c>
      <c r="O30" s="15">
        <v>10</v>
      </c>
      <c r="P30" s="15">
        <v>25</v>
      </c>
      <c r="Q30" s="15">
        <v>2.67</v>
      </c>
      <c r="R30" s="15">
        <v>2</v>
      </c>
      <c r="S30" s="15">
        <v>3</v>
      </c>
      <c r="T30" s="15">
        <v>2.67</v>
      </c>
      <c r="U30" s="15">
        <v>2.33</v>
      </c>
      <c r="V30" s="15">
        <v>0</v>
      </c>
      <c r="W30" s="15">
        <v>13.68</v>
      </c>
      <c r="X30" s="15">
        <v>3.33</v>
      </c>
      <c r="Y30" s="15">
        <v>15.33</v>
      </c>
      <c r="Z30" s="15">
        <v>1.33</v>
      </c>
      <c r="AA30" s="15">
        <v>0</v>
      </c>
      <c r="AB30" s="15">
        <v>5</v>
      </c>
      <c r="AC30" s="15">
        <v>148.03</v>
      </c>
      <c r="AD30" s="15">
        <f>SUM(E30:AB30)</f>
        <v>165.96000000000004</v>
      </c>
    </row>
    <row r="31" spans="1:30" ht="24" x14ac:dyDescent="0.2">
      <c r="A31" s="62">
        <v>16</v>
      </c>
      <c r="B31" s="62">
        <v>30</v>
      </c>
      <c r="C31" s="38" t="s">
        <v>89</v>
      </c>
      <c r="D31" s="38" t="s">
        <v>90</v>
      </c>
      <c r="E31" s="15">
        <v>30</v>
      </c>
      <c r="F31" s="15">
        <v>15</v>
      </c>
      <c r="G31" s="15">
        <v>0</v>
      </c>
      <c r="H31" s="15">
        <v>25</v>
      </c>
      <c r="I31" s="15">
        <v>0</v>
      </c>
      <c r="J31" s="15">
        <v>1.26</v>
      </c>
      <c r="K31" s="15">
        <v>0</v>
      </c>
      <c r="L31" s="15">
        <v>0</v>
      </c>
      <c r="M31" s="15">
        <v>0</v>
      </c>
      <c r="N31" s="15">
        <v>0</v>
      </c>
      <c r="O31" s="15">
        <v>10</v>
      </c>
      <c r="P31" s="15">
        <v>25</v>
      </c>
      <c r="Q31" s="15">
        <v>2</v>
      </c>
      <c r="R31" s="15">
        <v>0.67</v>
      </c>
      <c r="S31" s="15">
        <v>3</v>
      </c>
      <c r="T31" s="15">
        <v>2</v>
      </c>
      <c r="U31" s="15">
        <v>2.67</v>
      </c>
      <c r="V31" s="15">
        <v>0</v>
      </c>
      <c r="W31" s="15">
        <v>20.309999999999999</v>
      </c>
      <c r="X31" s="15">
        <v>1.67</v>
      </c>
      <c r="Y31" s="15">
        <v>27</v>
      </c>
      <c r="Z31" s="15">
        <v>0</v>
      </c>
      <c r="AA31" s="15">
        <v>0</v>
      </c>
      <c r="AB31" s="15">
        <v>0</v>
      </c>
      <c r="AC31" s="15">
        <v>165.58</v>
      </c>
      <c r="AD31" s="15">
        <f>SUM(E31:AB31)</f>
        <v>165.57999999999998</v>
      </c>
    </row>
    <row r="32" spans="1:30" ht="24" x14ac:dyDescent="0.2">
      <c r="A32" s="62">
        <v>17</v>
      </c>
      <c r="B32" s="62">
        <v>31</v>
      </c>
      <c r="C32" s="38" t="s">
        <v>13</v>
      </c>
      <c r="D32" s="38" t="s">
        <v>49</v>
      </c>
      <c r="E32" s="15">
        <v>27</v>
      </c>
      <c r="F32" s="15">
        <v>15</v>
      </c>
      <c r="G32" s="15">
        <v>0</v>
      </c>
      <c r="H32" s="15">
        <v>10</v>
      </c>
      <c r="I32" s="15">
        <v>0</v>
      </c>
      <c r="J32" s="15">
        <v>2.17</v>
      </c>
      <c r="K32" s="15">
        <v>0</v>
      </c>
      <c r="L32" s="15">
        <v>0</v>
      </c>
      <c r="M32" s="15">
        <v>0</v>
      </c>
      <c r="N32" s="15">
        <v>0</v>
      </c>
      <c r="O32" s="15">
        <v>8</v>
      </c>
      <c r="P32" s="15">
        <v>30</v>
      </c>
      <c r="Q32" s="15">
        <v>3.67</v>
      </c>
      <c r="R32" s="15">
        <v>1</v>
      </c>
      <c r="S32" s="15">
        <v>3.33</v>
      </c>
      <c r="T32" s="15">
        <v>2.33</v>
      </c>
      <c r="U32" s="15">
        <v>3</v>
      </c>
      <c r="V32" s="15">
        <v>0</v>
      </c>
      <c r="W32" s="15">
        <v>28</v>
      </c>
      <c r="X32" s="15">
        <v>2.67</v>
      </c>
      <c r="Y32" s="15">
        <v>15.33</v>
      </c>
      <c r="Z32" s="15">
        <v>4</v>
      </c>
      <c r="AA32" s="15">
        <v>0</v>
      </c>
      <c r="AB32" s="15">
        <v>9.33</v>
      </c>
      <c r="AC32" s="15">
        <v>164.84</v>
      </c>
      <c r="AD32" s="15">
        <f>SUM(E32:AB32)</f>
        <v>164.83</v>
      </c>
    </row>
    <row r="33" spans="1:30" ht="24" x14ac:dyDescent="0.2">
      <c r="A33" s="62">
        <v>31</v>
      </c>
      <c r="B33" s="62">
        <v>32</v>
      </c>
      <c r="C33" s="38" t="s">
        <v>24</v>
      </c>
      <c r="D33" s="38" t="s">
        <v>25</v>
      </c>
      <c r="E33" s="15">
        <v>27</v>
      </c>
      <c r="F33" s="15">
        <v>15</v>
      </c>
      <c r="G33" s="15">
        <v>0</v>
      </c>
      <c r="H33" s="15">
        <v>10</v>
      </c>
      <c r="I33" s="15">
        <v>0</v>
      </c>
      <c r="J33" s="15">
        <v>1.34</v>
      </c>
      <c r="K33" s="15">
        <v>0</v>
      </c>
      <c r="L33" s="15">
        <v>0</v>
      </c>
      <c r="M33" s="15">
        <v>0</v>
      </c>
      <c r="N33" s="15">
        <v>10.95</v>
      </c>
      <c r="O33" s="15">
        <v>3</v>
      </c>
      <c r="P33" s="15">
        <v>30</v>
      </c>
      <c r="Q33" s="15">
        <v>2.33</v>
      </c>
      <c r="R33" s="15">
        <v>2.33</v>
      </c>
      <c r="S33" s="15">
        <v>2.33</v>
      </c>
      <c r="T33" s="15">
        <v>1</v>
      </c>
      <c r="U33" s="15">
        <v>1.67</v>
      </c>
      <c r="V33" s="15">
        <v>0</v>
      </c>
      <c r="W33" s="15">
        <v>24.65</v>
      </c>
      <c r="X33" s="15">
        <v>1</v>
      </c>
      <c r="Y33" s="15">
        <v>16.670000000000002</v>
      </c>
      <c r="Z33" s="15">
        <v>6.33</v>
      </c>
      <c r="AA33" s="15">
        <v>0</v>
      </c>
      <c r="AB33" s="15">
        <v>7.33</v>
      </c>
      <c r="AC33" s="15">
        <v>152</v>
      </c>
      <c r="AD33" s="15">
        <f>SUM(E33:AB33)</f>
        <v>162.93</v>
      </c>
    </row>
    <row r="34" spans="1:30" ht="24" x14ac:dyDescent="0.2">
      <c r="A34" s="62">
        <v>42</v>
      </c>
      <c r="B34" s="62">
        <v>33</v>
      </c>
      <c r="C34" s="38" t="s">
        <v>17</v>
      </c>
      <c r="D34" s="38" t="s">
        <v>29</v>
      </c>
      <c r="E34" s="15">
        <v>15</v>
      </c>
      <c r="F34" s="15">
        <v>7.5</v>
      </c>
      <c r="G34" s="15">
        <v>0</v>
      </c>
      <c r="H34" s="15">
        <v>10</v>
      </c>
      <c r="I34" s="15">
        <v>0</v>
      </c>
      <c r="J34" s="15">
        <v>2.58</v>
      </c>
      <c r="K34" s="15">
        <v>0</v>
      </c>
      <c r="L34" s="15">
        <v>0</v>
      </c>
      <c r="M34" s="15">
        <v>0</v>
      </c>
      <c r="N34" s="15">
        <v>18.39</v>
      </c>
      <c r="O34" s="15">
        <v>10</v>
      </c>
      <c r="P34" s="15">
        <v>25</v>
      </c>
      <c r="Q34" s="15">
        <v>4.33</v>
      </c>
      <c r="R34" s="15">
        <v>2</v>
      </c>
      <c r="S34" s="15">
        <v>3.33</v>
      </c>
      <c r="T34" s="15">
        <v>1</v>
      </c>
      <c r="U34" s="15">
        <v>3</v>
      </c>
      <c r="V34" s="15">
        <v>0</v>
      </c>
      <c r="W34" s="15">
        <v>35.479999999999997</v>
      </c>
      <c r="X34" s="15">
        <v>1</v>
      </c>
      <c r="Y34" s="15">
        <v>15.67</v>
      </c>
      <c r="Z34" s="15">
        <v>2.67</v>
      </c>
      <c r="AA34" s="15">
        <v>0</v>
      </c>
      <c r="AB34" s="15">
        <v>5</v>
      </c>
      <c r="AC34" s="15">
        <v>143.56</v>
      </c>
      <c r="AD34" s="15">
        <f>SUM(E34:AB34)</f>
        <v>161.94999999999996</v>
      </c>
    </row>
    <row r="35" spans="1:30" ht="24" x14ac:dyDescent="0.2">
      <c r="A35" s="62">
        <v>24</v>
      </c>
      <c r="B35" s="62">
        <v>34</v>
      </c>
      <c r="C35" s="38" t="s">
        <v>12</v>
      </c>
      <c r="D35" s="38" t="s">
        <v>122</v>
      </c>
      <c r="E35" s="15">
        <v>15</v>
      </c>
      <c r="F35" s="15">
        <v>15</v>
      </c>
      <c r="G35" s="15">
        <v>0</v>
      </c>
      <c r="H35" s="15">
        <v>25</v>
      </c>
      <c r="I35" s="15">
        <v>2</v>
      </c>
      <c r="J35" s="15">
        <v>4.59</v>
      </c>
      <c r="K35" s="15">
        <v>0</v>
      </c>
      <c r="L35" s="15">
        <v>0</v>
      </c>
      <c r="M35" s="15">
        <v>0</v>
      </c>
      <c r="N35" s="15">
        <v>0</v>
      </c>
      <c r="O35" s="15">
        <v>10</v>
      </c>
      <c r="P35" s="15">
        <v>25</v>
      </c>
      <c r="Q35" s="15">
        <v>4.67</v>
      </c>
      <c r="R35" s="15">
        <v>2</v>
      </c>
      <c r="S35" s="15">
        <v>4.67</v>
      </c>
      <c r="T35" s="15">
        <v>5</v>
      </c>
      <c r="U35" s="15">
        <v>3.33</v>
      </c>
      <c r="V35" s="15">
        <v>0</v>
      </c>
      <c r="W35" s="15">
        <v>13.82</v>
      </c>
      <c r="X35" s="15">
        <v>2.33</v>
      </c>
      <c r="Y35" s="15">
        <v>27</v>
      </c>
      <c r="Z35" s="15">
        <v>1.33</v>
      </c>
      <c r="AA35" s="15">
        <v>0</v>
      </c>
      <c r="AB35" s="15">
        <v>1</v>
      </c>
      <c r="AC35" s="15">
        <v>161.75</v>
      </c>
      <c r="AD35" s="15">
        <f>SUM(E35:AB35)</f>
        <v>161.74000000000004</v>
      </c>
    </row>
    <row r="36" spans="1:30" x14ac:dyDescent="0.2">
      <c r="A36" s="62">
        <v>46</v>
      </c>
      <c r="B36" s="62">
        <v>35</v>
      </c>
      <c r="C36" s="38" t="s">
        <v>53</v>
      </c>
      <c r="D36" s="38" t="s">
        <v>54</v>
      </c>
      <c r="E36" s="15">
        <v>30</v>
      </c>
      <c r="F36" s="15">
        <v>15</v>
      </c>
      <c r="G36" s="15">
        <v>0</v>
      </c>
      <c r="H36" s="15">
        <v>0</v>
      </c>
      <c r="I36" s="15">
        <v>0</v>
      </c>
      <c r="J36" s="15">
        <v>1.39</v>
      </c>
      <c r="K36" s="15">
        <v>0</v>
      </c>
      <c r="L36" s="15">
        <v>0</v>
      </c>
      <c r="M36" s="15">
        <v>0</v>
      </c>
      <c r="N36" s="15">
        <v>19.89</v>
      </c>
      <c r="O36" s="15">
        <v>8</v>
      </c>
      <c r="P36" s="15">
        <v>15</v>
      </c>
      <c r="Q36" s="15">
        <v>1</v>
      </c>
      <c r="R36" s="15">
        <v>1</v>
      </c>
      <c r="S36" s="15">
        <v>1</v>
      </c>
      <c r="T36" s="15">
        <v>2.67</v>
      </c>
      <c r="U36" s="15">
        <v>2.33</v>
      </c>
      <c r="V36" s="15">
        <v>0</v>
      </c>
      <c r="W36" s="15">
        <v>41.67</v>
      </c>
      <c r="X36" s="15">
        <v>0</v>
      </c>
      <c r="Y36" s="15">
        <v>14</v>
      </c>
      <c r="Z36" s="15">
        <v>5</v>
      </c>
      <c r="AA36" s="15">
        <v>0</v>
      </c>
      <c r="AB36" s="15">
        <v>3.33</v>
      </c>
      <c r="AC36" s="15">
        <v>141.38999999999999</v>
      </c>
      <c r="AD36" s="15">
        <f>SUM(E36:AB36)</f>
        <v>161.28</v>
      </c>
    </row>
    <row r="37" spans="1:30" ht="24" x14ac:dyDescent="0.2">
      <c r="A37" s="62">
        <v>48</v>
      </c>
      <c r="B37" s="62">
        <v>36</v>
      </c>
      <c r="C37" s="38" t="s">
        <v>127</v>
      </c>
      <c r="D37" s="38" t="s">
        <v>133</v>
      </c>
      <c r="E37" s="15">
        <v>30</v>
      </c>
      <c r="F37" s="15">
        <v>15</v>
      </c>
      <c r="G37" s="15">
        <v>0</v>
      </c>
      <c r="H37" s="15">
        <v>10</v>
      </c>
      <c r="I37" s="15">
        <v>0</v>
      </c>
      <c r="J37" s="15">
        <v>2.0699999999999998</v>
      </c>
      <c r="K37" s="15">
        <v>0</v>
      </c>
      <c r="L37" s="15">
        <v>0</v>
      </c>
      <c r="M37" s="15">
        <v>0</v>
      </c>
      <c r="N37" s="15">
        <v>19.97</v>
      </c>
      <c r="O37" s="15">
        <v>10</v>
      </c>
      <c r="P37" s="15">
        <v>25</v>
      </c>
      <c r="Q37" s="15">
        <v>4</v>
      </c>
      <c r="R37" s="15">
        <v>1.33</v>
      </c>
      <c r="S37" s="15">
        <v>2</v>
      </c>
      <c r="T37" s="15">
        <v>0.67</v>
      </c>
      <c r="U37" s="15">
        <v>2.67</v>
      </c>
      <c r="V37" s="15">
        <v>0</v>
      </c>
      <c r="W37" s="15">
        <v>11.97</v>
      </c>
      <c r="X37" s="15">
        <v>3</v>
      </c>
      <c r="Y37" s="15">
        <v>14.67</v>
      </c>
      <c r="Z37" s="15">
        <v>5.33</v>
      </c>
      <c r="AA37" s="15">
        <v>0</v>
      </c>
      <c r="AB37" s="15">
        <v>3.33</v>
      </c>
      <c r="AC37" s="15">
        <v>141.03</v>
      </c>
      <c r="AD37" s="15">
        <f>SUM(E37:AB37)</f>
        <v>161.01000000000002</v>
      </c>
    </row>
    <row r="38" spans="1:30" ht="24" x14ac:dyDescent="0.2">
      <c r="A38" s="62">
        <v>33</v>
      </c>
      <c r="B38" s="62">
        <v>37</v>
      </c>
      <c r="C38" s="38" t="s">
        <v>24</v>
      </c>
      <c r="D38" s="38" t="s">
        <v>28</v>
      </c>
      <c r="E38" s="15">
        <v>30</v>
      </c>
      <c r="F38" s="15">
        <v>15</v>
      </c>
      <c r="G38" s="15">
        <v>0</v>
      </c>
      <c r="H38" s="15">
        <v>10</v>
      </c>
      <c r="I38" s="15">
        <v>0</v>
      </c>
      <c r="J38" s="15">
        <v>1.34</v>
      </c>
      <c r="K38" s="15">
        <v>0</v>
      </c>
      <c r="L38" s="15">
        <v>0</v>
      </c>
      <c r="M38" s="15">
        <v>0</v>
      </c>
      <c r="N38" s="15">
        <v>10.95</v>
      </c>
      <c r="O38" s="15">
        <v>3</v>
      </c>
      <c r="P38" s="15">
        <v>30</v>
      </c>
      <c r="Q38" s="15">
        <v>2.33</v>
      </c>
      <c r="R38" s="15">
        <v>2.33</v>
      </c>
      <c r="S38" s="15">
        <v>2.33</v>
      </c>
      <c r="T38" s="15">
        <v>1</v>
      </c>
      <c r="U38" s="15">
        <v>1.67</v>
      </c>
      <c r="V38" s="15">
        <v>0</v>
      </c>
      <c r="W38" s="15">
        <v>6</v>
      </c>
      <c r="X38" s="15">
        <v>1.33</v>
      </c>
      <c r="Y38" s="15">
        <v>28</v>
      </c>
      <c r="Z38" s="15">
        <v>6.67</v>
      </c>
      <c r="AA38" s="15">
        <v>0</v>
      </c>
      <c r="AB38" s="15">
        <v>9</v>
      </c>
      <c r="AC38" s="15">
        <v>150.01</v>
      </c>
      <c r="AD38" s="15">
        <f>SUM(E38:AB38)</f>
        <v>160.94999999999999</v>
      </c>
    </row>
    <row r="39" spans="1:30" ht="24" x14ac:dyDescent="0.2">
      <c r="A39" s="62">
        <v>26</v>
      </c>
      <c r="B39" s="62">
        <v>38</v>
      </c>
      <c r="C39" s="38" t="s">
        <v>12</v>
      </c>
      <c r="D39" s="38" t="s">
        <v>123</v>
      </c>
      <c r="E39" s="15">
        <v>18</v>
      </c>
      <c r="F39" s="15">
        <v>15</v>
      </c>
      <c r="G39" s="15">
        <v>0</v>
      </c>
      <c r="H39" s="15">
        <v>25</v>
      </c>
      <c r="I39" s="15">
        <v>2</v>
      </c>
      <c r="J39" s="15">
        <v>4.59</v>
      </c>
      <c r="K39" s="15">
        <v>0</v>
      </c>
      <c r="L39" s="15">
        <v>0</v>
      </c>
      <c r="M39" s="15">
        <v>0</v>
      </c>
      <c r="N39" s="15">
        <v>0</v>
      </c>
      <c r="O39" s="15">
        <v>10</v>
      </c>
      <c r="P39" s="15">
        <v>25</v>
      </c>
      <c r="Q39" s="15">
        <v>4.67</v>
      </c>
      <c r="R39" s="15">
        <v>2</v>
      </c>
      <c r="S39" s="15">
        <v>4.67</v>
      </c>
      <c r="T39" s="15">
        <v>5</v>
      </c>
      <c r="U39" s="15">
        <v>3.33</v>
      </c>
      <c r="V39" s="15">
        <v>0</v>
      </c>
      <c r="W39" s="15">
        <v>9.7899999999999991</v>
      </c>
      <c r="X39" s="15">
        <v>1</v>
      </c>
      <c r="Y39" s="15">
        <v>27</v>
      </c>
      <c r="Z39" s="15">
        <v>1.33</v>
      </c>
      <c r="AA39" s="15">
        <v>0</v>
      </c>
      <c r="AB39" s="15">
        <v>1</v>
      </c>
      <c r="AC39" s="15">
        <v>159.38999999999999</v>
      </c>
      <c r="AD39" s="15">
        <f>SUM(E39:AB39)</f>
        <v>159.38000000000002</v>
      </c>
    </row>
    <row r="40" spans="1:30" ht="24" x14ac:dyDescent="0.2">
      <c r="A40" s="62">
        <v>39</v>
      </c>
      <c r="B40" s="62">
        <v>39</v>
      </c>
      <c r="C40" s="38" t="s">
        <v>84</v>
      </c>
      <c r="D40" s="38" t="s">
        <v>129</v>
      </c>
      <c r="E40" s="15">
        <v>30</v>
      </c>
      <c r="F40" s="15">
        <v>15</v>
      </c>
      <c r="G40" s="15">
        <v>0</v>
      </c>
      <c r="H40" s="15">
        <v>0</v>
      </c>
      <c r="I40" s="15">
        <v>0</v>
      </c>
      <c r="J40" s="15">
        <v>1.99</v>
      </c>
      <c r="K40" s="15">
        <v>0</v>
      </c>
      <c r="L40" s="15">
        <v>0</v>
      </c>
      <c r="M40" s="15">
        <v>0</v>
      </c>
      <c r="N40" s="15">
        <v>13.23</v>
      </c>
      <c r="O40" s="15">
        <v>5</v>
      </c>
      <c r="P40" s="15">
        <v>30</v>
      </c>
      <c r="Q40" s="15">
        <v>3</v>
      </c>
      <c r="R40" s="15">
        <v>1.67</v>
      </c>
      <c r="S40" s="15">
        <v>2.67</v>
      </c>
      <c r="T40" s="15">
        <v>1.67</v>
      </c>
      <c r="U40" s="15">
        <v>2</v>
      </c>
      <c r="V40" s="15">
        <v>0</v>
      </c>
      <c r="W40" s="15">
        <v>27</v>
      </c>
      <c r="X40" s="15">
        <v>3</v>
      </c>
      <c r="Y40" s="15">
        <v>12</v>
      </c>
      <c r="Z40" s="15">
        <v>4</v>
      </c>
      <c r="AA40" s="15">
        <v>0</v>
      </c>
      <c r="AB40" s="15">
        <v>6</v>
      </c>
      <c r="AC40" s="15">
        <v>144.99</v>
      </c>
      <c r="AD40" s="15">
        <f>SUM(E40:AB40)</f>
        <v>158.23000000000002</v>
      </c>
    </row>
    <row r="41" spans="1:30" ht="24" x14ac:dyDescent="0.2">
      <c r="A41" s="62">
        <v>50</v>
      </c>
      <c r="B41" s="62">
        <v>40</v>
      </c>
      <c r="C41" s="38" t="s">
        <v>11</v>
      </c>
      <c r="D41" s="38" t="s">
        <v>73</v>
      </c>
      <c r="E41" s="15">
        <v>30</v>
      </c>
      <c r="F41" s="15">
        <v>15</v>
      </c>
      <c r="G41" s="15">
        <v>0</v>
      </c>
      <c r="H41" s="15">
        <v>0</v>
      </c>
      <c r="I41" s="15">
        <v>0</v>
      </c>
      <c r="J41" s="15">
        <v>1.19</v>
      </c>
      <c r="K41" s="15">
        <v>0</v>
      </c>
      <c r="L41" s="15">
        <v>0</v>
      </c>
      <c r="M41" s="15">
        <v>0</v>
      </c>
      <c r="N41" s="15">
        <v>18.239999999999998</v>
      </c>
      <c r="O41" s="15">
        <v>0</v>
      </c>
      <c r="P41" s="15">
        <v>30</v>
      </c>
      <c r="Q41" s="15">
        <v>2.67</v>
      </c>
      <c r="R41" s="15">
        <v>1.33</v>
      </c>
      <c r="S41" s="15">
        <v>3</v>
      </c>
      <c r="T41" s="15">
        <v>1.33</v>
      </c>
      <c r="U41" s="15">
        <v>2</v>
      </c>
      <c r="V41" s="15">
        <v>0.33</v>
      </c>
      <c r="W41" s="15">
        <v>25.85</v>
      </c>
      <c r="X41" s="15">
        <v>1</v>
      </c>
      <c r="Y41" s="15">
        <v>13.67</v>
      </c>
      <c r="Z41" s="15">
        <v>4</v>
      </c>
      <c r="AA41" s="15">
        <v>0</v>
      </c>
      <c r="AB41" s="15">
        <v>7</v>
      </c>
      <c r="AC41" s="15">
        <v>138.37</v>
      </c>
      <c r="AD41" s="15">
        <f>SUM(E41:AB41)</f>
        <v>156.60999999999999</v>
      </c>
    </row>
    <row r="42" spans="1:30" x14ac:dyDescent="0.2">
      <c r="A42" s="62">
        <v>52</v>
      </c>
      <c r="B42" s="62">
        <v>41</v>
      </c>
      <c r="C42" s="38" t="s">
        <v>53</v>
      </c>
      <c r="D42" s="38" t="s">
        <v>57</v>
      </c>
      <c r="E42" s="15">
        <v>27</v>
      </c>
      <c r="F42" s="15">
        <v>15</v>
      </c>
      <c r="G42" s="15">
        <v>0</v>
      </c>
      <c r="H42" s="15">
        <v>0</v>
      </c>
      <c r="I42" s="15">
        <v>0</v>
      </c>
      <c r="J42" s="15">
        <v>1.39</v>
      </c>
      <c r="K42" s="15">
        <v>0</v>
      </c>
      <c r="L42" s="15">
        <v>0</v>
      </c>
      <c r="M42" s="15">
        <v>0</v>
      </c>
      <c r="N42" s="15">
        <v>19.89</v>
      </c>
      <c r="O42" s="15">
        <v>5</v>
      </c>
      <c r="P42" s="15">
        <v>15</v>
      </c>
      <c r="Q42" s="15">
        <v>1</v>
      </c>
      <c r="R42" s="15">
        <v>1</v>
      </c>
      <c r="S42" s="15">
        <v>1</v>
      </c>
      <c r="T42" s="15">
        <v>2.67</v>
      </c>
      <c r="U42" s="15">
        <v>2.33</v>
      </c>
      <c r="V42" s="15">
        <v>8.33</v>
      </c>
      <c r="W42" s="15">
        <v>27.33</v>
      </c>
      <c r="X42" s="15">
        <v>5</v>
      </c>
      <c r="Y42" s="15">
        <v>15.67</v>
      </c>
      <c r="Z42" s="15">
        <v>5</v>
      </c>
      <c r="AA42" s="15">
        <v>0</v>
      </c>
      <c r="AB42" s="15">
        <v>3.33</v>
      </c>
      <c r="AC42" s="15">
        <v>136.06</v>
      </c>
      <c r="AD42" s="15">
        <f>SUM(E42:AB42)</f>
        <v>155.94</v>
      </c>
    </row>
    <row r="43" spans="1:30" ht="24" x14ac:dyDescent="0.2">
      <c r="A43" s="62">
        <v>49</v>
      </c>
      <c r="B43" s="62">
        <v>42</v>
      </c>
      <c r="C43" s="38" t="s">
        <v>45</v>
      </c>
      <c r="D43" s="38" t="s">
        <v>56</v>
      </c>
      <c r="E43" s="15">
        <v>27</v>
      </c>
      <c r="F43" s="15">
        <v>15</v>
      </c>
      <c r="G43" s="15">
        <v>0</v>
      </c>
      <c r="H43" s="15">
        <v>0</v>
      </c>
      <c r="I43" s="15">
        <v>0</v>
      </c>
      <c r="J43" s="15">
        <v>4.26</v>
      </c>
      <c r="K43" s="15">
        <v>0</v>
      </c>
      <c r="L43" s="15">
        <v>0</v>
      </c>
      <c r="M43" s="15">
        <v>0</v>
      </c>
      <c r="N43" s="15">
        <v>14.53</v>
      </c>
      <c r="O43" s="15">
        <v>5</v>
      </c>
      <c r="P43" s="15">
        <v>30</v>
      </c>
      <c r="Q43" s="15">
        <v>2</v>
      </c>
      <c r="R43" s="15">
        <v>2</v>
      </c>
      <c r="S43" s="15">
        <v>3</v>
      </c>
      <c r="T43" s="15">
        <v>2</v>
      </c>
      <c r="U43" s="15">
        <v>2</v>
      </c>
      <c r="V43" s="15">
        <v>13.33</v>
      </c>
      <c r="W43" s="15">
        <v>5</v>
      </c>
      <c r="X43" s="15">
        <v>0.33</v>
      </c>
      <c r="Y43" s="15">
        <v>14.67</v>
      </c>
      <c r="Z43" s="15">
        <v>5</v>
      </c>
      <c r="AA43" s="15">
        <v>0</v>
      </c>
      <c r="AB43" s="15">
        <v>10</v>
      </c>
      <c r="AC43" s="15">
        <v>140.59</v>
      </c>
      <c r="AD43" s="15">
        <f>SUM(E43:AB43)</f>
        <v>155.11999999999998</v>
      </c>
    </row>
    <row r="44" spans="1:30" ht="24" x14ac:dyDescent="0.2">
      <c r="A44" s="62">
        <v>43</v>
      </c>
      <c r="B44" s="62">
        <v>43</v>
      </c>
      <c r="C44" s="38" t="s">
        <v>69</v>
      </c>
      <c r="D44" s="38" t="s">
        <v>74</v>
      </c>
      <c r="E44" s="15">
        <v>27</v>
      </c>
      <c r="F44" s="15">
        <v>3.02</v>
      </c>
      <c r="G44" s="15">
        <v>0</v>
      </c>
      <c r="H44" s="15">
        <v>25</v>
      </c>
      <c r="I44" s="15">
        <v>0</v>
      </c>
      <c r="J44" s="15">
        <v>1.04</v>
      </c>
      <c r="K44" s="15">
        <v>0</v>
      </c>
      <c r="L44" s="15">
        <v>0</v>
      </c>
      <c r="M44" s="15">
        <v>0</v>
      </c>
      <c r="N44" s="15">
        <v>11.45</v>
      </c>
      <c r="O44" s="15">
        <v>0</v>
      </c>
      <c r="P44" s="15">
        <v>30</v>
      </c>
      <c r="Q44" s="15">
        <v>2</v>
      </c>
      <c r="R44" s="15">
        <v>2</v>
      </c>
      <c r="S44" s="15">
        <v>2</v>
      </c>
      <c r="T44" s="15">
        <v>1</v>
      </c>
      <c r="U44" s="15">
        <v>1</v>
      </c>
      <c r="V44" s="15">
        <v>0</v>
      </c>
      <c r="W44" s="15">
        <v>12</v>
      </c>
      <c r="X44" s="15">
        <v>0</v>
      </c>
      <c r="Y44" s="15">
        <v>27.67</v>
      </c>
      <c r="Z44" s="15">
        <v>3.67</v>
      </c>
      <c r="AA44" s="15">
        <v>0</v>
      </c>
      <c r="AB44" s="15">
        <v>5.33</v>
      </c>
      <c r="AC44" s="15">
        <v>142.72999999999999</v>
      </c>
      <c r="AD44" s="15">
        <f>SUM(E44:AB44)</f>
        <v>154.18</v>
      </c>
    </row>
    <row r="45" spans="1:30" ht="24" x14ac:dyDescent="0.2">
      <c r="A45" s="62">
        <v>44</v>
      </c>
      <c r="B45" s="62">
        <v>44</v>
      </c>
      <c r="C45" s="38" t="s">
        <v>69</v>
      </c>
      <c r="D45" s="38" t="s">
        <v>131</v>
      </c>
      <c r="E45" s="15">
        <v>24</v>
      </c>
      <c r="F45" s="15">
        <v>15</v>
      </c>
      <c r="G45" s="15">
        <v>0</v>
      </c>
      <c r="H45" s="15">
        <v>10</v>
      </c>
      <c r="I45" s="15">
        <v>0</v>
      </c>
      <c r="J45" s="15">
        <v>0.92</v>
      </c>
      <c r="K45" s="15">
        <v>0</v>
      </c>
      <c r="L45" s="15">
        <v>0</v>
      </c>
      <c r="M45" s="15">
        <v>0</v>
      </c>
      <c r="N45" s="15">
        <v>11.45</v>
      </c>
      <c r="O45" s="15">
        <v>10</v>
      </c>
      <c r="P45" s="15">
        <v>30</v>
      </c>
      <c r="Q45" s="15">
        <v>2</v>
      </c>
      <c r="R45" s="15">
        <v>1.33</v>
      </c>
      <c r="S45" s="15">
        <v>1.67</v>
      </c>
      <c r="T45" s="15">
        <v>0.67</v>
      </c>
      <c r="U45" s="15">
        <v>0.67</v>
      </c>
      <c r="V45" s="15">
        <v>0</v>
      </c>
      <c r="W45" s="15">
        <v>15.33</v>
      </c>
      <c r="X45" s="15">
        <v>5</v>
      </c>
      <c r="Y45" s="15">
        <v>16.670000000000002</v>
      </c>
      <c r="Z45" s="15">
        <v>4</v>
      </c>
      <c r="AA45" s="15">
        <v>0</v>
      </c>
      <c r="AB45" s="15">
        <v>5</v>
      </c>
      <c r="AC45" s="15">
        <v>142.25</v>
      </c>
      <c r="AD45" s="15">
        <f>SUM(E45:AB45)</f>
        <v>153.71000000000004</v>
      </c>
    </row>
    <row r="46" spans="1:30" ht="24" x14ac:dyDescent="0.2">
      <c r="A46" s="62">
        <v>61</v>
      </c>
      <c r="B46" s="62">
        <v>45</v>
      </c>
      <c r="C46" s="38" t="s">
        <v>51</v>
      </c>
      <c r="D46" s="38" t="s">
        <v>59</v>
      </c>
      <c r="E46" s="15">
        <v>30</v>
      </c>
      <c r="F46" s="15">
        <v>2</v>
      </c>
      <c r="G46" s="15">
        <v>0</v>
      </c>
      <c r="H46" s="15">
        <v>10</v>
      </c>
      <c r="I46" s="15">
        <v>0</v>
      </c>
      <c r="J46" s="15">
        <v>2.12</v>
      </c>
      <c r="K46" s="15">
        <v>0</v>
      </c>
      <c r="L46" s="15">
        <v>0</v>
      </c>
      <c r="M46" s="15">
        <v>0</v>
      </c>
      <c r="N46" s="15">
        <v>20</v>
      </c>
      <c r="O46" s="15">
        <v>3</v>
      </c>
      <c r="P46" s="15">
        <v>30</v>
      </c>
      <c r="Q46" s="15">
        <v>2</v>
      </c>
      <c r="R46" s="15">
        <v>2</v>
      </c>
      <c r="S46" s="15">
        <v>3</v>
      </c>
      <c r="T46" s="15">
        <v>2</v>
      </c>
      <c r="U46" s="15">
        <v>3</v>
      </c>
      <c r="V46" s="15">
        <v>15</v>
      </c>
      <c r="W46" s="15">
        <v>5</v>
      </c>
      <c r="X46" s="15">
        <v>0</v>
      </c>
      <c r="Y46" s="15">
        <v>15</v>
      </c>
      <c r="Z46" s="15">
        <v>0</v>
      </c>
      <c r="AA46" s="15">
        <v>0</v>
      </c>
      <c r="AB46" s="15">
        <v>9.33</v>
      </c>
      <c r="AC46" s="15">
        <v>133.44999999999999</v>
      </c>
      <c r="AD46" s="15">
        <f>SUM(E46:AB46)</f>
        <v>153.45000000000002</v>
      </c>
    </row>
    <row r="47" spans="1:30" ht="24" x14ac:dyDescent="0.2">
      <c r="A47" s="62">
        <v>55</v>
      </c>
      <c r="B47" s="62">
        <v>46</v>
      </c>
      <c r="C47" s="38" t="s">
        <v>22</v>
      </c>
      <c r="D47" s="38" t="s">
        <v>99</v>
      </c>
      <c r="E47" s="15">
        <v>21</v>
      </c>
      <c r="F47" s="15">
        <v>15</v>
      </c>
      <c r="G47" s="15">
        <v>0</v>
      </c>
      <c r="H47" s="15">
        <v>10</v>
      </c>
      <c r="I47" s="15">
        <v>0</v>
      </c>
      <c r="J47" s="15">
        <v>2.68</v>
      </c>
      <c r="K47" s="15">
        <v>0</v>
      </c>
      <c r="L47" s="15">
        <v>0</v>
      </c>
      <c r="M47" s="15">
        <v>0</v>
      </c>
      <c r="N47" s="15">
        <v>17.940000000000001</v>
      </c>
      <c r="O47" s="15">
        <v>10</v>
      </c>
      <c r="P47" s="15">
        <v>25</v>
      </c>
      <c r="Q47" s="15">
        <v>2.67</v>
      </c>
      <c r="R47" s="15">
        <v>2</v>
      </c>
      <c r="S47" s="15">
        <v>3</v>
      </c>
      <c r="T47" s="15">
        <v>2.67</v>
      </c>
      <c r="U47" s="15">
        <v>2.33</v>
      </c>
      <c r="V47" s="15">
        <v>0</v>
      </c>
      <c r="W47" s="15">
        <v>4.2300000000000004</v>
      </c>
      <c r="X47" s="15">
        <v>5</v>
      </c>
      <c r="Y47" s="15">
        <v>14</v>
      </c>
      <c r="Z47" s="15">
        <v>4</v>
      </c>
      <c r="AA47" s="15">
        <v>0</v>
      </c>
      <c r="AB47" s="15">
        <v>11.33</v>
      </c>
      <c r="AC47" s="15">
        <v>134.91</v>
      </c>
      <c r="AD47" s="15">
        <f>SUM(E47:AB47)</f>
        <v>152.85000000000002</v>
      </c>
    </row>
    <row r="48" spans="1:30" ht="24" x14ac:dyDescent="0.2">
      <c r="A48" s="62">
        <v>57</v>
      </c>
      <c r="B48" s="62">
        <v>47</v>
      </c>
      <c r="C48" s="38" t="s">
        <v>104</v>
      </c>
      <c r="D48" s="38" t="s">
        <v>105</v>
      </c>
      <c r="E48" s="15">
        <v>27</v>
      </c>
      <c r="F48" s="15">
        <v>11.8</v>
      </c>
      <c r="G48" s="15">
        <v>0</v>
      </c>
      <c r="H48" s="15">
        <v>0</v>
      </c>
      <c r="I48" s="15">
        <v>0</v>
      </c>
      <c r="J48" s="15">
        <v>2.78</v>
      </c>
      <c r="K48" s="15">
        <v>0</v>
      </c>
      <c r="L48" s="15">
        <v>0</v>
      </c>
      <c r="M48" s="15">
        <v>0</v>
      </c>
      <c r="N48" s="15">
        <v>17.18</v>
      </c>
      <c r="O48" s="15">
        <v>5</v>
      </c>
      <c r="P48" s="15">
        <v>30</v>
      </c>
      <c r="Q48" s="15">
        <v>1.67</v>
      </c>
      <c r="R48" s="15">
        <v>1</v>
      </c>
      <c r="S48" s="15">
        <v>1.67</v>
      </c>
      <c r="T48" s="15">
        <v>1.33</v>
      </c>
      <c r="U48" s="15">
        <v>1</v>
      </c>
      <c r="V48" s="15">
        <v>0</v>
      </c>
      <c r="W48" s="15">
        <v>25.79</v>
      </c>
      <c r="X48" s="15">
        <v>1.67</v>
      </c>
      <c r="Y48" s="15">
        <v>12</v>
      </c>
      <c r="Z48" s="15">
        <v>7</v>
      </c>
      <c r="AA48" s="15">
        <v>0</v>
      </c>
      <c r="AB48" s="15">
        <v>5</v>
      </c>
      <c r="AC48" s="15">
        <v>134.71</v>
      </c>
      <c r="AD48" s="15">
        <f>SUM(E48:AB48)</f>
        <v>151.88999999999999</v>
      </c>
    </row>
    <row r="49" spans="1:30" ht="24" x14ac:dyDescent="0.2">
      <c r="A49" s="62">
        <v>59</v>
      </c>
      <c r="B49" s="62">
        <v>48</v>
      </c>
      <c r="C49" s="38" t="s">
        <v>22</v>
      </c>
      <c r="D49" s="38" t="s">
        <v>138</v>
      </c>
      <c r="E49" s="15">
        <v>27</v>
      </c>
      <c r="F49" s="15">
        <v>15</v>
      </c>
      <c r="G49" s="15">
        <v>0</v>
      </c>
      <c r="H49" s="15">
        <v>10</v>
      </c>
      <c r="I49" s="15">
        <v>0</v>
      </c>
      <c r="J49" s="15">
        <v>2.68</v>
      </c>
      <c r="K49" s="15">
        <v>0</v>
      </c>
      <c r="L49" s="15">
        <v>0</v>
      </c>
      <c r="M49" s="15">
        <v>0</v>
      </c>
      <c r="N49" s="15">
        <v>17.940000000000001</v>
      </c>
      <c r="O49" s="15">
        <v>5</v>
      </c>
      <c r="P49" s="15">
        <v>25</v>
      </c>
      <c r="Q49" s="15">
        <v>2.67</v>
      </c>
      <c r="R49" s="15">
        <v>2</v>
      </c>
      <c r="S49" s="15">
        <v>3</v>
      </c>
      <c r="T49" s="15">
        <v>2.67</v>
      </c>
      <c r="U49" s="15">
        <v>2.33</v>
      </c>
      <c r="V49" s="15">
        <v>0</v>
      </c>
      <c r="W49" s="15">
        <v>5.33</v>
      </c>
      <c r="X49" s="15">
        <v>1.67</v>
      </c>
      <c r="Y49" s="15">
        <v>15.33</v>
      </c>
      <c r="Z49" s="15">
        <v>7.33</v>
      </c>
      <c r="AA49" s="15">
        <v>0</v>
      </c>
      <c r="AB49" s="15">
        <v>6.67</v>
      </c>
      <c r="AC49" s="15">
        <v>133.68</v>
      </c>
      <c r="AD49" s="15">
        <f>SUM(E49:AB49)</f>
        <v>151.62</v>
      </c>
    </row>
    <row r="50" spans="1:30" ht="24" x14ac:dyDescent="0.2">
      <c r="A50" s="62">
        <v>60</v>
      </c>
      <c r="B50" s="62">
        <v>49</v>
      </c>
      <c r="C50" s="38" t="s">
        <v>104</v>
      </c>
      <c r="D50" s="38" t="s">
        <v>139</v>
      </c>
      <c r="E50" s="15">
        <v>30</v>
      </c>
      <c r="F50" s="15">
        <v>14.2</v>
      </c>
      <c r="G50" s="15">
        <v>0</v>
      </c>
      <c r="H50" s="15">
        <v>0</v>
      </c>
      <c r="I50" s="15">
        <v>0</v>
      </c>
      <c r="J50" s="15">
        <v>2.65</v>
      </c>
      <c r="K50" s="15">
        <v>0</v>
      </c>
      <c r="L50" s="15">
        <v>0</v>
      </c>
      <c r="M50" s="15">
        <v>0</v>
      </c>
      <c r="N50" s="15">
        <v>17.18</v>
      </c>
      <c r="O50" s="15">
        <v>0</v>
      </c>
      <c r="P50" s="15">
        <v>30</v>
      </c>
      <c r="Q50" s="15">
        <v>1.33</v>
      </c>
      <c r="R50" s="15">
        <v>1.67</v>
      </c>
      <c r="S50" s="15">
        <v>2</v>
      </c>
      <c r="T50" s="15">
        <v>0.67</v>
      </c>
      <c r="U50" s="15">
        <v>1.33</v>
      </c>
      <c r="V50" s="15">
        <v>5</v>
      </c>
      <c r="W50" s="15">
        <v>4</v>
      </c>
      <c r="X50" s="15">
        <v>1</v>
      </c>
      <c r="Y50" s="15">
        <v>30</v>
      </c>
      <c r="Z50" s="15">
        <v>3</v>
      </c>
      <c r="AA50" s="15">
        <v>0</v>
      </c>
      <c r="AB50" s="15">
        <v>6.67</v>
      </c>
      <c r="AC50" s="15">
        <v>133.52000000000001</v>
      </c>
      <c r="AD50" s="15">
        <f>SUM(E50:AB50)</f>
        <v>150.69999999999999</v>
      </c>
    </row>
    <row r="51" spans="1:30" ht="24" x14ac:dyDescent="0.2">
      <c r="A51" s="62">
        <v>51</v>
      </c>
      <c r="B51" s="62">
        <v>50</v>
      </c>
      <c r="C51" s="38" t="s">
        <v>19</v>
      </c>
      <c r="D51" s="38" t="s">
        <v>134</v>
      </c>
      <c r="E51" s="15">
        <v>27</v>
      </c>
      <c r="F51" s="15">
        <v>1.6</v>
      </c>
      <c r="G51" s="15">
        <v>0</v>
      </c>
      <c r="H51" s="15">
        <v>25</v>
      </c>
      <c r="I51" s="15">
        <v>0</v>
      </c>
      <c r="J51" s="15">
        <v>1.19</v>
      </c>
      <c r="K51" s="15">
        <v>0</v>
      </c>
      <c r="L51" s="15">
        <v>0</v>
      </c>
      <c r="M51" s="15">
        <v>0</v>
      </c>
      <c r="N51" s="15">
        <v>13.29</v>
      </c>
      <c r="O51" s="15">
        <v>0</v>
      </c>
      <c r="P51" s="15">
        <v>30</v>
      </c>
      <c r="Q51" s="15">
        <v>2.67</v>
      </c>
      <c r="R51" s="15">
        <v>2</v>
      </c>
      <c r="S51" s="15">
        <v>2.67</v>
      </c>
      <c r="T51" s="15">
        <v>1.67</v>
      </c>
      <c r="U51" s="15">
        <v>2.67</v>
      </c>
      <c r="V51" s="15">
        <v>0</v>
      </c>
      <c r="W51" s="15">
        <v>12</v>
      </c>
      <c r="X51" s="15">
        <v>4</v>
      </c>
      <c r="Y51" s="15">
        <v>15</v>
      </c>
      <c r="Z51" s="15">
        <v>3.33</v>
      </c>
      <c r="AA51" s="15">
        <v>0</v>
      </c>
      <c r="AB51" s="15">
        <v>6</v>
      </c>
      <c r="AC51" s="15">
        <v>136.79</v>
      </c>
      <c r="AD51" s="15">
        <f>SUM(E51:AB51)</f>
        <v>150.09</v>
      </c>
    </row>
    <row r="52" spans="1:30" ht="24" x14ac:dyDescent="0.2">
      <c r="A52" s="62">
        <v>65</v>
      </c>
      <c r="B52" s="62">
        <v>51</v>
      </c>
      <c r="C52" s="38" t="s">
        <v>51</v>
      </c>
      <c r="D52" s="38" t="s">
        <v>109</v>
      </c>
      <c r="E52" s="15">
        <v>27</v>
      </c>
      <c r="F52" s="15">
        <v>1.8</v>
      </c>
      <c r="G52" s="15">
        <v>0</v>
      </c>
      <c r="H52" s="15">
        <v>25</v>
      </c>
      <c r="I52" s="15">
        <v>0</v>
      </c>
      <c r="J52" s="15">
        <v>2.12</v>
      </c>
      <c r="K52" s="15">
        <v>0</v>
      </c>
      <c r="L52" s="15">
        <v>0</v>
      </c>
      <c r="M52" s="15">
        <v>0</v>
      </c>
      <c r="N52" s="15">
        <v>20</v>
      </c>
      <c r="O52" s="15">
        <v>0</v>
      </c>
      <c r="P52" s="15">
        <v>30</v>
      </c>
      <c r="Q52" s="15">
        <v>2</v>
      </c>
      <c r="R52" s="15">
        <v>2</v>
      </c>
      <c r="S52" s="15">
        <v>3</v>
      </c>
      <c r="T52" s="15">
        <v>2</v>
      </c>
      <c r="U52" s="15">
        <v>3</v>
      </c>
      <c r="V52" s="15">
        <v>3.33</v>
      </c>
      <c r="W52" s="15">
        <v>2</v>
      </c>
      <c r="X52" s="15">
        <v>0.67</v>
      </c>
      <c r="Y52" s="15">
        <v>20</v>
      </c>
      <c r="Z52" s="15">
        <v>0.33</v>
      </c>
      <c r="AA52" s="15">
        <v>0</v>
      </c>
      <c r="AB52" s="15">
        <v>5</v>
      </c>
      <c r="AC52" s="15">
        <v>129.25</v>
      </c>
      <c r="AD52" s="15">
        <f>SUM(E52:AB52)</f>
        <v>149.25</v>
      </c>
    </row>
    <row r="53" spans="1:30" ht="24" x14ac:dyDescent="0.2">
      <c r="A53" s="62">
        <v>35</v>
      </c>
      <c r="B53" s="62">
        <v>52</v>
      </c>
      <c r="C53" s="38" t="s">
        <v>12</v>
      </c>
      <c r="D53" s="38" t="s">
        <v>97</v>
      </c>
      <c r="E53" s="15">
        <v>0</v>
      </c>
      <c r="F53" s="15">
        <v>6.5</v>
      </c>
      <c r="G53" s="15">
        <v>0</v>
      </c>
      <c r="H53" s="15">
        <v>25</v>
      </c>
      <c r="I53" s="15">
        <v>2</v>
      </c>
      <c r="J53" s="15">
        <v>4.59</v>
      </c>
      <c r="K53" s="15">
        <v>0</v>
      </c>
      <c r="L53" s="15">
        <v>0</v>
      </c>
      <c r="M53" s="15">
        <v>0</v>
      </c>
      <c r="N53" s="15">
        <v>0</v>
      </c>
      <c r="O53" s="15">
        <v>10</v>
      </c>
      <c r="P53" s="15">
        <v>25</v>
      </c>
      <c r="Q53" s="15">
        <v>4.67</v>
      </c>
      <c r="R53" s="15">
        <v>2</v>
      </c>
      <c r="S53" s="15">
        <v>4.67</v>
      </c>
      <c r="T53" s="15">
        <v>5</v>
      </c>
      <c r="U53" s="15">
        <v>3.33</v>
      </c>
      <c r="V53" s="15">
        <v>0</v>
      </c>
      <c r="W53" s="15">
        <v>10</v>
      </c>
      <c r="X53" s="15">
        <v>5</v>
      </c>
      <c r="Y53" s="15">
        <v>27</v>
      </c>
      <c r="Z53" s="15">
        <v>1.33</v>
      </c>
      <c r="AA53" s="15">
        <v>0</v>
      </c>
      <c r="AB53" s="15">
        <v>12.33</v>
      </c>
      <c r="AC53" s="15">
        <v>148.43</v>
      </c>
      <c r="AD53" s="15">
        <f>SUM(E53:AB53)</f>
        <v>148.42000000000002</v>
      </c>
    </row>
    <row r="54" spans="1:30" ht="24" x14ac:dyDescent="0.2">
      <c r="A54" s="62">
        <v>66</v>
      </c>
      <c r="B54" s="62">
        <v>53</v>
      </c>
      <c r="C54" s="38" t="s">
        <v>82</v>
      </c>
      <c r="D54" s="38" t="s">
        <v>142</v>
      </c>
      <c r="E54" s="15">
        <v>24</v>
      </c>
      <c r="F54" s="15">
        <v>15</v>
      </c>
      <c r="G54" s="15">
        <v>0</v>
      </c>
      <c r="H54" s="15">
        <v>0</v>
      </c>
      <c r="I54" s="15">
        <v>0</v>
      </c>
      <c r="J54" s="15">
        <v>1.35</v>
      </c>
      <c r="K54" s="15">
        <v>0</v>
      </c>
      <c r="L54" s="15">
        <v>0</v>
      </c>
      <c r="M54" s="15">
        <v>0</v>
      </c>
      <c r="N54" s="15">
        <v>19.079999999999998</v>
      </c>
      <c r="O54" s="15">
        <v>0</v>
      </c>
      <c r="P54" s="15">
        <v>30</v>
      </c>
      <c r="Q54" s="15">
        <v>2.33</v>
      </c>
      <c r="R54" s="15">
        <v>1.33</v>
      </c>
      <c r="S54" s="15">
        <v>2</v>
      </c>
      <c r="T54" s="15">
        <v>2</v>
      </c>
      <c r="U54" s="15">
        <v>2</v>
      </c>
      <c r="V54" s="15">
        <v>0</v>
      </c>
      <c r="W54" s="15">
        <v>24.1</v>
      </c>
      <c r="X54" s="15">
        <v>2</v>
      </c>
      <c r="Y54" s="15">
        <v>14</v>
      </c>
      <c r="Z54" s="15">
        <v>4</v>
      </c>
      <c r="AA54" s="15">
        <v>0</v>
      </c>
      <c r="AB54" s="15">
        <v>5</v>
      </c>
      <c r="AC54" s="15">
        <v>129.12</v>
      </c>
      <c r="AD54" s="15">
        <f>SUM(E54:AB54)</f>
        <v>148.19</v>
      </c>
    </row>
    <row r="55" spans="1:30" ht="24" x14ac:dyDescent="0.2">
      <c r="A55" s="62">
        <v>37</v>
      </c>
      <c r="B55" s="62">
        <v>54</v>
      </c>
      <c r="C55" s="38" t="s">
        <v>13</v>
      </c>
      <c r="D55" s="38" t="s">
        <v>100</v>
      </c>
      <c r="E55" s="15">
        <v>24</v>
      </c>
      <c r="F55" s="15">
        <v>15</v>
      </c>
      <c r="G55" s="15">
        <v>0</v>
      </c>
      <c r="H55" s="15">
        <v>10</v>
      </c>
      <c r="I55" s="15">
        <v>0</v>
      </c>
      <c r="J55" s="15">
        <v>2.17</v>
      </c>
      <c r="K55" s="15">
        <v>0</v>
      </c>
      <c r="L55" s="15">
        <v>0</v>
      </c>
      <c r="M55" s="15">
        <v>0</v>
      </c>
      <c r="N55" s="15">
        <v>0</v>
      </c>
      <c r="O55" s="15">
        <v>8</v>
      </c>
      <c r="P55" s="15">
        <v>30</v>
      </c>
      <c r="Q55" s="15">
        <v>3.67</v>
      </c>
      <c r="R55" s="15">
        <v>1</v>
      </c>
      <c r="S55" s="15">
        <v>3.33</v>
      </c>
      <c r="T55" s="15">
        <v>2.33</v>
      </c>
      <c r="U55" s="15">
        <v>3</v>
      </c>
      <c r="V55" s="15">
        <v>0</v>
      </c>
      <c r="W55" s="15">
        <v>20.329999999999998</v>
      </c>
      <c r="X55" s="15">
        <v>0</v>
      </c>
      <c r="Y55" s="15">
        <v>15.33</v>
      </c>
      <c r="Z55" s="15">
        <v>3.67</v>
      </c>
      <c r="AA55" s="15">
        <v>0</v>
      </c>
      <c r="AB55" s="15">
        <v>5</v>
      </c>
      <c r="AC55" s="15">
        <v>146.83000000000001</v>
      </c>
      <c r="AD55" s="15">
        <f>SUM(E55:AB55)</f>
        <v>146.82999999999998</v>
      </c>
    </row>
    <row r="56" spans="1:30" ht="24" x14ac:dyDescent="0.2">
      <c r="A56" s="62">
        <v>54</v>
      </c>
      <c r="B56" s="62">
        <v>55</v>
      </c>
      <c r="C56" s="38" t="s">
        <v>136</v>
      </c>
      <c r="D56" s="38" t="s">
        <v>137</v>
      </c>
      <c r="E56" s="15">
        <v>30</v>
      </c>
      <c r="F56" s="15">
        <v>15</v>
      </c>
      <c r="G56" s="15">
        <v>0</v>
      </c>
      <c r="H56" s="15">
        <v>0</v>
      </c>
      <c r="I56" s="15">
        <v>0</v>
      </c>
      <c r="J56" s="15">
        <v>1.03</v>
      </c>
      <c r="K56" s="15">
        <v>0</v>
      </c>
      <c r="L56" s="15">
        <v>0</v>
      </c>
      <c r="M56" s="15">
        <v>0</v>
      </c>
      <c r="N56" s="15">
        <v>10.97</v>
      </c>
      <c r="O56" s="15">
        <v>0</v>
      </c>
      <c r="P56" s="15">
        <v>30</v>
      </c>
      <c r="Q56" s="15">
        <v>2</v>
      </c>
      <c r="R56" s="15">
        <v>2</v>
      </c>
      <c r="S56" s="15">
        <v>2</v>
      </c>
      <c r="T56" s="15">
        <v>1</v>
      </c>
      <c r="U56" s="15">
        <v>2</v>
      </c>
      <c r="V56" s="15">
        <v>0</v>
      </c>
      <c r="W56" s="15">
        <v>26.27</v>
      </c>
      <c r="X56" s="15">
        <v>1.33</v>
      </c>
      <c r="Y56" s="15">
        <v>13.67</v>
      </c>
      <c r="Z56" s="15">
        <v>2.67</v>
      </c>
      <c r="AA56" s="15">
        <v>0</v>
      </c>
      <c r="AB56" s="15">
        <v>6.67</v>
      </c>
      <c r="AC56" s="15">
        <v>135.63999999999999</v>
      </c>
      <c r="AD56" s="15">
        <f>SUM(E56:AB56)</f>
        <v>146.60999999999996</v>
      </c>
    </row>
    <row r="57" spans="1:30" ht="24" x14ac:dyDescent="0.2">
      <c r="A57" s="62">
        <v>38</v>
      </c>
      <c r="B57" s="62">
        <v>56</v>
      </c>
      <c r="C57" s="38" t="s">
        <v>12</v>
      </c>
      <c r="D57" s="38" t="s">
        <v>44</v>
      </c>
      <c r="E57" s="15">
        <v>6</v>
      </c>
      <c r="F57" s="15">
        <v>15</v>
      </c>
      <c r="G57" s="15">
        <v>0</v>
      </c>
      <c r="H57" s="15">
        <v>25</v>
      </c>
      <c r="I57" s="15">
        <v>0</v>
      </c>
      <c r="J57" s="15">
        <v>4.6100000000000003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30</v>
      </c>
      <c r="Q57" s="15">
        <v>4</v>
      </c>
      <c r="R57" s="15">
        <v>2</v>
      </c>
      <c r="S57" s="15">
        <v>3</v>
      </c>
      <c r="T57" s="15">
        <v>3</v>
      </c>
      <c r="U57" s="15">
        <v>2.67</v>
      </c>
      <c r="V57" s="15">
        <v>0</v>
      </c>
      <c r="W57" s="15">
        <v>20</v>
      </c>
      <c r="X57" s="15">
        <v>0</v>
      </c>
      <c r="Y57" s="15">
        <v>26.33</v>
      </c>
      <c r="Z57" s="15">
        <v>4.67</v>
      </c>
      <c r="AA57" s="15">
        <v>0</v>
      </c>
      <c r="AB57" s="15">
        <v>0</v>
      </c>
      <c r="AC57" s="15">
        <v>146.27000000000001</v>
      </c>
      <c r="AD57" s="15">
        <f>SUM(E57:AB57)</f>
        <v>146.28</v>
      </c>
    </row>
    <row r="58" spans="1:30" ht="24" x14ac:dyDescent="0.2">
      <c r="A58" s="62">
        <v>64</v>
      </c>
      <c r="B58" s="62">
        <v>57</v>
      </c>
      <c r="C58" s="38" t="s">
        <v>33</v>
      </c>
      <c r="D58" s="38" t="s">
        <v>141</v>
      </c>
      <c r="E58" s="15">
        <v>30</v>
      </c>
      <c r="F58" s="15">
        <v>10.65</v>
      </c>
      <c r="G58" s="15">
        <v>0</v>
      </c>
      <c r="H58" s="15">
        <v>10</v>
      </c>
      <c r="I58" s="15">
        <v>0</v>
      </c>
      <c r="J58" s="15">
        <v>1.77</v>
      </c>
      <c r="K58" s="15">
        <v>0</v>
      </c>
      <c r="L58" s="15">
        <v>0</v>
      </c>
      <c r="M58" s="15">
        <v>0</v>
      </c>
      <c r="N58" s="15">
        <v>14.8</v>
      </c>
      <c r="O58" s="15">
        <v>3</v>
      </c>
      <c r="P58" s="15">
        <v>25</v>
      </c>
      <c r="Q58" s="15">
        <v>2.33</v>
      </c>
      <c r="R58" s="15">
        <v>2</v>
      </c>
      <c r="S58" s="15">
        <v>2.67</v>
      </c>
      <c r="T58" s="15">
        <v>1.67</v>
      </c>
      <c r="U58" s="15">
        <v>2</v>
      </c>
      <c r="V58" s="15">
        <v>0</v>
      </c>
      <c r="W58" s="15">
        <v>14</v>
      </c>
      <c r="X58" s="15">
        <v>2</v>
      </c>
      <c r="Y58" s="15">
        <v>14</v>
      </c>
      <c r="Z58" s="15">
        <v>4</v>
      </c>
      <c r="AA58" s="15">
        <v>0</v>
      </c>
      <c r="AB58" s="15">
        <v>5</v>
      </c>
      <c r="AC58" s="15">
        <v>130.09</v>
      </c>
      <c r="AD58" s="15">
        <f>SUM(E58:AB58)</f>
        <v>144.88999999999999</v>
      </c>
    </row>
    <row r="59" spans="1:30" ht="24" x14ac:dyDescent="0.2">
      <c r="A59" s="62">
        <v>40</v>
      </c>
      <c r="B59" s="62">
        <v>58</v>
      </c>
      <c r="C59" s="38" t="s">
        <v>23</v>
      </c>
      <c r="D59" s="38" t="s">
        <v>130</v>
      </c>
      <c r="E59" s="15">
        <v>30</v>
      </c>
      <c r="F59" s="15">
        <v>15</v>
      </c>
      <c r="G59" s="15">
        <v>0</v>
      </c>
      <c r="H59" s="15">
        <v>0</v>
      </c>
      <c r="I59" s="15">
        <v>0</v>
      </c>
      <c r="J59" s="15">
        <v>1.9</v>
      </c>
      <c r="K59" s="15">
        <v>0</v>
      </c>
      <c r="L59" s="15">
        <v>0</v>
      </c>
      <c r="M59" s="15">
        <v>0</v>
      </c>
      <c r="N59" s="15">
        <v>0</v>
      </c>
      <c r="O59" s="15">
        <v>5</v>
      </c>
      <c r="P59" s="15">
        <v>25</v>
      </c>
      <c r="Q59" s="15">
        <v>3.67</v>
      </c>
      <c r="R59" s="15">
        <v>1</v>
      </c>
      <c r="S59" s="15">
        <v>4.33</v>
      </c>
      <c r="T59" s="15">
        <v>4.33</v>
      </c>
      <c r="U59" s="15">
        <v>5</v>
      </c>
      <c r="V59" s="15">
        <v>0</v>
      </c>
      <c r="W59" s="15">
        <v>17</v>
      </c>
      <c r="X59" s="15">
        <v>5</v>
      </c>
      <c r="Y59" s="15">
        <v>16.329999999999998</v>
      </c>
      <c r="Z59" s="15">
        <v>6</v>
      </c>
      <c r="AA59" s="15">
        <v>0</v>
      </c>
      <c r="AB59" s="15">
        <v>5</v>
      </c>
      <c r="AC59" s="15">
        <v>144.56</v>
      </c>
      <c r="AD59" s="15">
        <f>SUM(E59:AB59)</f>
        <v>144.56</v>
      </c>
    </row>
    <row r="60" spans="1:30" ht="24" x14ac:dyDescent="0.2">
      <c r="A60" s="62">
        <v>41</v>
      </c>
      <c r="B60" s="62">
        <v>59</v>
      </c>
      <c r="C60" s="38" t="s">
        <v>23</v>
      </c>
      <c r="D60" s="38" t="s">
        <v>98</v>
      </c>
      <c r="E60" s="15">
        <v>27</v>
      </c>
      <c r="F60" s="15">
        <v>15</v>
      </c>
      <c r="G60" s="15">
        <v>0</v>
      </c>
      <c r="H60" s="15">
        <v>25</v>
      </c>
      <c r="I60" s="15">
        <v>0</v>
      </c>
      <c r="J60" s="15">
        <v>1.9</v>
      </c>
      <c r="K60" s="15">
        <v>0</v>
      </c>
      <c r="L60" s="15">
        <v>0</v>
      </c>
      <c r="M60" s="15">
        <v>0</v>
      </c>
      <c r="N60" s="15">
        <v>0</v>
      </c>
      <c r="O60" s="15">
        <v>10</v>
      </c>
      <c r="P60" s="15">
        <v>25</v>
      </c>
      <c r="Q60" s="15">
        <v>3.67</v>
      </c>
      <c r="R60" s="15">
        <v>1</v>
      </c>
      <c r="S60" s="15">
        <v>4</v>
      </c>
      <c r="T60" s="15">
        <v>4</v>
      </c>
      <c r="U60" s="15">
        <v>5</v>
      </c>
      <c r="V60" s="15">
        <v>0</v>
      </c>
      <c r="W60" s="15">
        <v>6</v>
      </c>
      <c r="X60" s="15">
        <v>0</v>
      </c>
      <c r="Y60" s="15">
        <v>16.329999999999998</v>
      </c>
      <c r="Z60" s="15">
        <v>0</v>
      </c>
      <c r="AA60" s="15">
        <v>0</v>
      </c>
      <c r="AB60" s="15">
        <v>0</v>
      </c>
      <c r="AC60" s="15">
        <v>143.9</v>
      </c>
      <c r="AD60" s="15">
        <f>SUM(E60:AB60)</f>
        <v>143.9</v>
      </c>
    </row>
    <row r="61" spans="1:30" ht="24" x14ac:dyDescent="0.2">
      <c r="A61" s="62">
        <v>45</v>
      </c>
      <c r="B61" s="62">
        <v>60</v>
      </c>
      <c r="C61" s="38" t="s">
        <v>26</v>
      </c>
      <c r="D61" s="38" t="s">
        <v>132</v>
      </c>
      <c r="E61" s="15">
        <v>30</v>
      </c>
      <c r="F61" s="15">
        <v>15</v>
      </c>
      <c r="G61" s="15">
        <v>0</v>
      </c>
      <c r="H61" s="15">
        <v>10</v>
      </c>
      <c r="I61" s="15">
        <v>0</v>
      </c>
      <c r="J61" s="15">
        <v>2.2000000000000002</v>
      </c>
      <c r="K61" s="15">
        <v>0</v>
      </c>
      <c r="L61" s="15">
        <v>0</v>
      </c>
      <c r="M61" s="15">
        <v>0</v>
      </c>
      <c r="N61" s="15">
        <v>0</v>
      </c>
      <c r="O61" s="15">
        <v>10</v>
      </c>
      <c r="P61" s="15">
        <v>25</v>
      </c>
      <c r="Q61" s="15">
        <v>2</v>
      </c>
      <c r="R61" s="15">
        <v>1</v>
      </c>
      <c r="S61" s="15">
        <v>3</v>
      </c>
      <c r="T61" s="15">
        <v>2</v>
      </c>
      <c r="U61" s="15">
        <v>3</v>
      </c>
      <c r="V61" s="15">
        <v>0</v>
      </c>
      <c r="W61" s="15">
        <v>10</v>
      </c>
      <c r="X61" s="15">
        <v>3.33</v>
      </c>
      <c r="Y61" s="15">
        <v>14.33</v>
      </c>
      <c r="Z61" s="15">
        <v>2.33</v>
      </c>
      <c r="AA61" s="15">
        <v>0</v>
      </c>
      <c r="AB61" s="15">
        <v>8.33</v>
      </c>
      <c r="AC61" s="15">
        <v>141.54</v>
      </c>
      <c r="AD61" s="15">
        <f>SUM(E61:AB61)</f>
        <v>141.52000000000004</v>
      </c>
    </row>
    <row r="62" spans="1:30" ht="24" x14ac:dyDescent="0.2">
      <c r="A62" s="62">
        <v>72</v>
      </c>
      <c r="B62" s="62">
        <v>61</v>
      </c>
      <c r="C62" s="38" t="s">
        <v>30</v>
      </c>
      <c r="D62" s="38" t="s">
        <v>31</v>
      </c>
      <c r="E62" s="15">
        <v>30</v>
      </c>
      <c r="F62" s="15">
        <v>15</v>
      </c>
      <c r="G62" s="15">
        <v>0</v>
      </c>
      <c r="H62" s="15">
        <v>10</v>
      </c>
      <c r="I62" s="15">
        <v>0</v>
      </c>
      <c r="J62" s="15">
        <v>1.19</v>
      </c>
      <c r="K62" s="15">
        <v>0</v>
      </c>
      <c r="L62" s="15">
        <v>0</v>
      </c>
      <c r="M62" s="15">
        <v>0</v>
      </c>
      <c r="N62" s="15">
        <v>20</v>
      </c>
      <c r="O62" s="15">
        <v>0</v>
      </c>
      <c r="P62" s="15">
        <v>30</v>
      </c>
      <c r="Q62" s="15">
        <v>4</v>
      </c>
      <c r="R62" s="15">
        <v>2</v>
      </c>
      <c r="S62" s="15">
        <v>3</v>
      </c>
      <c r="T62" s="15">
        <v>3</v>
      </c>
      <c r="U62" s="15">
        <v>2</v>
      </c>
      <c r="V62" s="15">
        <v>0</v>
      </c>
      <c r="W62" s="15">
        <v>2</v>
      </c>
      <c r="X62" s="15">
        <v>0</v>
      </c>
      <c r="Y62" s="15">
        <v>12</v>
      </c>
      <c r="Z62" s="15">
        <v>0.33</v>
      </c>
      <c r="AA62" s="15">
        <v>0</v>
      </c>
      <c r="AB62" s="15">
        <v>6.67</v>
      </c>
      <c r="AC62" s="15">
        <v>121.19</v>
      </c>
      <c r="AD62" s="15">
        <f>SUM(E62:AB62)</f>
        <v>141.19</v>
      </c>
    </row>
    <row r="63" spans="1:30" ht="24" x14ac:dyDescent="0.2">
      <c r="A63" s="62">
        <v>47</v>
      </c>
      <c r="B63" s="62">
        <v>62</v>
      </c>
      <c r="C63" s="38" t="s">
        <v>12</v>
      </c>
      <c r="D63" s="38" t="s">
        <v>92</v>
      </c>
      <c r="E63" s="15">
        <v>3</v>
      </c>
      <c r="F63" s="15">
        <v>15</v>
      </c>
      <c r="G63" s="15">
        <v>0</v>
      </c>
      <c r="H63" s="15">
        <v>25</v>
      </c>
      <c r="I63" s="15">
        <v>0</v>
      </c>
      <c r="J63" s="15">
        <v>4.59</v>
      </c>
      <c r="K63" s="15">
        <v>0</v>
      </c>
      <c r="L63" s="15">
        <v>0</v>
      </c>
      <c r="M63" s="15">
        <v>0</v>
      </c>
      <c r="N63" s="15">
        <v>0</v>
      </c>
      <c r="O63" s="15">
        <v>10</v>
      </c>
      <c r="P63" s="15">
        <v>25</v>
      </c>
      <c r="Q63" s="15">
        <v>4.67</v>
      </c>
      <c r="R63" s="15">
        <v>2</v>
      </c>
      <c r="S63" s="15">
        <v>4.67</v>
      </c>
      <c r="T63" s="15">
        <v>5</v>
      </c>
      <c r="U63" s="15">
        <v>3.33</v>
      </c>
      <c r="V63" s="15">
        <v>0</v>
      </c>
      <c r="W63" s="15">
        <v>9.52</v>
      </c>
      <c r="X63" s="15">
        <v>0</v>
      </c>
      <c r="Y63" s="15">
        <v>27</v>
      </c>
      <c r="Z63" s="15">
        <v>1.33</v>
      </c>
      <c r="AA63" s="15">
        <v>0</v>
      </c>
      <c r="AB63" s="15">
        <v>1</v>
      </c>
      <c r="AC63" s="15">
        <v>141.11000000000001</v>
      </c>
      <c r="AD63" s="15">
        <f>SUM(E63:AB63)</f>
        <v>141.11000000000001</v>
      </c>
    </row>
    <row r="64" spans="1:30" ht="24" x14ac:dyDescent="0.2">
      <c r="A64" s="62">
        <v>70</v>
      </c>
      <c r="B64" s="62">
        <v>63</v>
      </c>
      <c r="C64" s="38" t="s">
        <v>33</v>
      </c>
      <c r="D64" s="38" t="s">
        <v>107</v>
      </c>
      <c r="E64" s="15">
        <v>21</v>
      </c>
      <c r="F64" s="15">
        <v>15</v>
      </c>
      <c r="G64" s="15">
        <v>0</v>
      </c>
      <c r="H64" s="15">
        <v>0</v>
      </c>
      <c r="I64" s="15">
        <v>0</v>
      </c>
      <c r="J64" s="15">
        <v>2.13</v>
      </c>
      <c r="K64" s="15">
        <v>0</v>
      </c>
      <c r="L64" s="15">
        <v>0</v>
      </c>
      <c r="M64" s="15">
        <v>0</v>
      </c>
      <c r="N64" s="15">
        <v>14.8</v>
      </c>
      <c r="O64" s="15">
        <v>0</v>
      </c>
      <c r="P64" s="15">
        <v>30</v>
      </c>
      <c r="Q64" s="15">
        <v>4</v>
      </c>
      <c r="R64" s="15">
        <v>4</v>
      </c>
      <c r="S64" s="15">
        <v>3</v>
      </c>
      <c r="T64" s="15">
        <v>2</v>
      </c>
      <c r="U64" s="15">
        <v>2</v>
      </c>
      <c r="V64" s="15">
        <v>5</v>
      </c>
      <c r="W64" s="15">
        <v>18</v>
      </c>
      <c r="X64" s="15">
        <v>0</v>
      </c>
      <c r="Y64" s="15">
        <v>12</v>
      </c>
      <c r="Z64" s="15">
        <v>5</v>
      </c>
      <c r="AA64" s="15">
        <v>0</v>
      </c>
      <c r="AB64" s="15">
        <v>2.33</v>
      </c>
      <c r="AC64" s="15">
        <v>125.47</v>
      </c>
      <c r="AD64" s="15">
        <f>SUM(E64:AB64)</f>
        <v>140.26000000000002</v>
      </c>
    </row>
    <row r="65" spans="1:30" ht="24" x14ac:dyDescent="0.2">
      <c r="A65" s="62">
        <v>76</v>
      </c>
      <c r="B65" s="62">
        <v>64</v>
      </c>
      <c r="C65" s="38" t="s">
        <v>82</v>
      </c>
      <c r="D65" s="38" t="s">
        <v>147</v>
      </c>
      <c r="E65" s="15">
        <v>27</v>
      </c>
      <c r="F65" s="15">
        <v>15</v>
      </c>
      <c r="G65" s="15">
        <v>0</v>
      </c>
      <c r="H65" s="15">
        <v>0</v>
      </c>
      <c r="I65" s="15">
        <v>0</v>
      </c>
      <c r="J65" s="15">
        <v>2.29</v>
      </c>
      <c r="K65" s="15">
        <v>0</v>
      </c>
      <c r="L65" s="15">
        <v>0</v>
      </c>
      <c r="M65" s="15">
        <v>0</v>
      </c>
      <c r="N65" s="15">
        <v>19.079999999999998</v>
      </c>
      <c r="O65" s="15">
        <v>0</v>
      </c>
      <c r="P65" s="15">
        <v>30</v>
      </c>
      <c r="Q65" s="15">
        <v>2.33</v>
      </c>
      <c r="R65" s="15">
        <v>2</v>
      </c>
      <c r="S65" s="15">
        <v>1.67</v>
      </c>
      <c r="T65" s="15">
        <v>1</v>
      </c>
      <c r="U65" s="15">
        <v>2</v>
      </c>
      <c r="V65" s="15">
        <v>4.33</v>
      </c>
      <c r="W65" s="15">
        <v>8.67</v>
      </c>
      <c r="X65" s="15">
        <v>2</v>
      </c>
      <c r="Y65" s="15">
        <v>11.67</v>
      </c>
      <c r="Z65" s="15">
        <v>4.67</v>
      </c>
      <c r="AA65" s="15">
        <v>0</v>
      </c>
      <c r="AB65" s="15">
        <v>5</v>
      </c>
      <c r="AC65" s="15">
        <v>119.63</v>
      </c>
      <c r="AD65" s="15">
        <f>SUM(E65:AB65)</f>
        <v>138.70999999999998</v>
      </c>
    </row>
    <row r="66" spans="1:30" ht="24" x14ac:dyDescent="0.2">
      <c r="A66" s="62">
        <v>77</v>
      </c>
      <c r="B66" s="62">
        <v>65</v>
      </c>
      <c r="C66" s="38" t="s">
        <v>17</v>
      </c>
      <c r="D66" s="38" t="s">
        <v>148</v>
      </c>
      <c r="E66" s="15">
        <v>6</v>
      </c>
      <c r="F66" s="15">
        <v>15</v>
      </c>
      <c r="G66" s="15">
        <v>0</v>
      </c>
      <c r="H66" s="15">
        <v>10</v>
      </c>
      <c r="I66" s="15">
        <v>0</v>
      </c>
      <c r="J66" s="15">
        <v>2.58</v>
      </c>
      <c r="K66" s="15">
        <v>0</v>
      </c>
      <c r="L66" s="15">
        <v>0</v>
      </c>
      <c r="M66" s="15">
        <v>0</v>
      </c>
      <c r="N66" s="15">
        <v>18.39</v>
      </c>
      <c r="O66" s="15">
        <v>10</v>
      </c>
      <c r="P66" s="15">
        <v>25</v>
      </c>
      <c r="Q66" s="15">
        <v>4.33</v>
      </c>
      <c r="R66" s="15">
        <v>2</v>
      </c>
      <c r="S66" s="15">
        <v>3.33</v>
      </c>
      <c r="T66" s="15">
        <v>1</v>
      </c>
      <c r="U66" s="15">
        <v>3</v>
      </c>
      <c r="V66" s="15">
        <v>0</v>
      </c>
      <c r="W66" s="15">
        <v>9.76</v>
      </c>
      <c r="X66" s="15">
        <v>3.33</v>
      </c>
      <c r="Y66" s="15">
        <v>16.329999999999998</v>
      </c>
      <c r="Z66" s="15">
        <v>2</v>
      </c>
      <c r="AA66" s="15">
        <v>0</v>
      </c>
      <c r="AB66" s="15">
        <v>5</v>
      </c>
      <c r="AC66" s="15">
        <v>118.68</v>
      </c>
      <c r="AD66" s="15">
        <f>SUM(E66:AB66)</f>
        <v>137.05000000000001</v>
      </c>
    </row>
    <row r="67" spans="1:30" ht="24" x14ac:dyDescent="0.2">
      <c r="A67" s="62">
        <v>81</v>
      </c>
      <c r="B67" s="62">
        <v>66</v>
      </c>
      <c r="C67" s="38" t="s">
        <v>15</v>
      </c>
      <c r="D67" s="38" t="s">
        <v>149</v>
      </c>
      <c r="E67" s="15">
        <v>18</v>
      </c>
      <c r="F67" s="15">
        <v>15</v>
      </c>
      <c r="G67" s="15">
        <v>0</v>
      </c>
      <c r="H67" s="15">
        <v>0</v>
      </c>
      <c r="I67" s="15">
        <v>0</v>
      </c>
      <c r="J67" s="15">
        <v>2.42</v>
      </c>
      <c r="K67" s="15">
        <v>0</v>
      </c>
      <c r="L67" s="15">
        <v>0</v>
      </c>
      <c r="M67" s="15">
        <v>0</v>
      </c>
      <c r="N67" s="15">
        <v>20</v>
      </c>
      <c r="O67" s="15">
        <v>5</v>
      </c>
      <c r="P67" s="15">
        <v>25</v>
      </c>
      <c r="Q67" s="15">
        <v>3.33</v>
      </c>
      <c r="R67" s="15">
        <v>0.67</v>
      </c>
      <c r="S67" s="15">
        <v>2.67</v>
      </c>
      <c r="T67" s="15">
        <v>1.67</v>
      </c>
      <c r="U67" s="15">
        <v>1.33</v>
      </c>
      <c r="V67" s="15">
        <v>0</v>
      </c>
      <c r="W67" s="15">
        <v>19.5</v>
      </c>
      <c r="X67" s="15">
        <v>0</v>
      </c>
      <c r="Y67" s="15">
        <v>14</v>
      </c>
      <c r="Z67" s="15">
        <v>3</v>
      </c>
      <c r="AA67" s="15">
        <v>0</v>
      </c>
      <c r="AB67" s="15">
        <v>5</v>
      </c>
      <c r="AC67" s="15">
        <v>116.59</v>
      </c>
      <c r="AD67" s="15">
        <f>SUM(E67:AB67)</f>
        <v>136.59</v>
      </c>
    </row>
    <row r="68" spans="1:30" ht="24" x14ac:dyDescent="0.2">
      <c r="A68" s="62">
        <v>53</v>
      </c>
      <c r="B68" s="62">
        <v>67</v>
      </c>
      <c r="C68" s="38" t="s">
        <v>18</v>
      </c>
      <c r="D68" s="38" t="s">
        <v>135</v>
      </c>
      <c r="E68" s="15">
        <v>18</v>
      </c>
      <c r="F68" s="15">
        <v>15</v>
      </c>
      <c r="G68" s="15">
        <v>0</v>
      </c>
      <c r="H68" s="15">
        <v>0</v>
      </c>
      <c r="I68" s="15">
        <v>0</v>
      </c>
      <c r="J68" s="15">
        <v>2.76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25</v>
      </c>
      <c r="Q68" s="15">
        <v>1</v>
      </c>
      <c r="R68" s="15">
        <v>4</v>
      </c>
      <c r="S68" s="15">
        <v>4.67</v>
      </c>
      <c r="T68" s="15">
        <v>4.33</v>
      </c>
      <c r="U68" s="15">
        <v>3</v>
      </c>
      <c r="V68" s="15">
        <v>0</v>
      </c>
      <c r="W68" s="15">
        <v>30.05</v>
      </c>
      <c r="X68" s="15">
        <v>0</v>
      </c>
      <c r="Y68" s="15">
        <v>12</v>
      </c>
      <c r="Z68" s="15">
        <v>9.33</v>
      </c>
      <c r="AA68" s="15">
        <v>0</v>
      </c>
      <c r="AB68" s="15">
        <v>6.67</v>
      </c>
      <c r="AC68" s="15">
        <v>135.81</v>
      </c>
      <c r="AD68" s="15">
        <f>SUM(E68:AB68)</f>
        <v>135.80999999999997</v>
      </c>
    </row>
    <row r="69" spans="1:30" ht="24" x14ac:dyDescent="0.2">
      <c r="A69" s="62">
        <v>80</v>
      </c>
      <c r="B69" s="62">
        <v>68</v>
      </c>
      <c r="C69" s="38" t="s">
        <v>17</v>
      </c>
      <c r="D69" s="38" t="s">
        <v>64</v>
      </c>
      <c r="E69" s="15">
        <v>21</v>
      </c>
      <c r="F69" s="15">
        <v>1.01</v>
      </c>
      <c r="G69" s="15">
        <v>0</v>
      </c>
      <c r="H69" s="15">
        <v>20</v>
      </c>
      <c r="I69" s="15">
        <v>0</v>
      </c>
      <c r="J69" s="15">
        <v>2.58</v>
      </c>
      <c r="K69" s="15">
        <v>0</v>
      </c>
      <c r="L69" s="15">
        <v>0</v>
      </c>
      <c r="M69" s="15">
        <v>0</v>
      </c>
      <c r="N69" s="15">
        <v>18.39</v>
      </c>
      <c r="O69" s="15">
        <v>10</v>
      </c>
      <c r="P69" s="15">
        <v>25</v>
      </c>
      <c r="Q69" s="15">
        <v>4.33</v>
      </c>
      <c r="R69" s="15">
        <v>2</v>
      </c>
      <c r="S69" s="15">
        <v>3.33</v>
      </c>
      <c r="T69" s="15">
        <v>1</v>
      </c>
      <c r="U69" s="15">
        <v>3</v>
      </c>
      <c r="V69" s="15">
        <v>0</v>
      </c>
      <c r="W69" s="15">
        <v>15</v>
      </c>
      <c r="X69" s="15">
        <v>0</v>
      </c>
      <c r="Y69" s="15">
        <v>2</v>
      </c>
      <c r="Z69" s="15">
        <v>1.33</v>
      </c>
      <c r="AA69" s="15">
        <v>0</v>
      </c>
      <c r="AB69" s="15">
        <v>5.33</v>
      </c>
      <c r="AC69" s="15">
        <v>116.93</v>
      </c>
      <c r="AD69" s="15">
        <f>SUM(E69:AB69)</f>
        <v>135.30000000000001</v>
      </c>
    </row>
    <row r="70" spans="1:30" ht="36" x14ac:dyDescent="0.2">
      <c r="A70" s="62">
        <v>56</v>
      </c>
      <c r="B70" s="62">
        <v>69</v>
      </c>
      <c r="C70" s="38" t="s">
        <v>16</v>
      </c>
      <c r="D70" s="38" t="s">
        <v>102</v>
      </c>
      <c r="E70" s="15">
        <v>24</v>
      </c>
      <c r="F70" s="15">
        <v>15</v>
      </c>
      <c r="G70" s="15">
        <v>0</v>
      </c>
      <c r="H70" s="15">
        <v>10</v>
      </c>
      <c r="I70" s="15">
        <v>0</v>
      </c>
      <c r="J70" s="15">
        <v>2.14</v>
      </c>
      <c r="K70" s="15">
        <v>0</v>
      </c>
      <c r="L70" s="15">
        <v>0</v>
      </c>
      <c r="M70" s="15">
        <v>0</v>
      </c>
      <c r="N70" s="15">
        <v>0</v>
      </c>
      <c r="O70" s="15">
        <v>10</v>
      </c>
      <c r="P70" s="15">
        <v>30</v>
      </c>
      <c r="Q70" s="15">
        <v>2</v>
      </c>
      <c r="R70" s="15">
        <v>1</v>
      </c>
      <c r="S70" s="15">
        <v>1</v>
      </c>
      <c r="T70" s="15">
        <v>1.33</v>
      </c>
      <c r="U70" s="15">
        <v>2</v>
      </c>
      <c r="V70" s="15">
        <v>0</v>
      </c>
      <c r="W70" s="15">
        <v>12</v>
      </c>
      <c r="X70" s="15">
        <v>3.33</v>
      </c>
      <c r="Y70" s="15">
        <v>14.33</v>
      </c>
      <c r="Z70" s="15">
        <v>2.33</v>
      </c>
      <c r="AA70" s="15">
        <v>0</v>
      </c>
      <c r="AB70" s="15">
        <v>4.33</v>
      </c>
      <c r="AC70" s="15">
        <v>134.81</v>
      </c>
      <c r="AD70" s="15">
        <f>SUM(E70:AB70)</f>
        <v>134.79000000000002</v>
      </c>
    </row>
    <row r="71" spans="1:30" ht="24" x14ac:dyDescent="0.2">
      <c r="A71" s="62">
        <v>58</v>
      </c>
      <c r="B71" s="62">
        <v>70</v>
      </c>
      <c r="C71" s="38" t="s">
        <v>89</v>
      </c>
      <c r="D71" s="38" t="s">
        <v>103</v>
      </c>
      <c r="E71" s="15">
        <v>27</v>
      </c>
      <c r="F71" s="15">
        <v>15</v>
      </c>
      <c r="G71" s="15">
        <v>0</v>
      </c>
      <c r="H71" s="15">
        <v>25</v>
      </c>
      <c r="I71" s="15">
        <v>0</v>
      </c>
      <c r="J71" s="15">
        <v>1.26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25</v>
      </c>
      <c r="Q71" s="15">
        <v>2</v>
      </c>
      <c r="R71" s="15">
        <v>0.67</v>
      </c>
      <c r="S71" s="15">
        <v>3</v>
      </c>
      <c r="T71" s="15">
        <v>2</v>
      </c>
      <c r="U71" s="15">
        <v>2.67</v>
      </c>
      <c r="V71" s="15">
        <v>0</v>
      </c>
      <c r="W71" s="15">
        <v>4</v>
      </c>
      <c r="X71" s="15">
        <v>0</v>
      </c>
      <c r="Y71" s="15">
        <v>27</v>
      </c>
      <c r="Z71" s="15">
        <v>0</v>
      </c>
      <c r="AA71" s="15">
        <v>0</v>
      </c>
      <c r="AB71" s="15">
        <v>0</v>
      </c>
      <c r="AC71" s="15">
        <v>134.6</v>
      </c>
      <c r="AD71" s="15">
        <f>SUM(E71:AB71)</f>
        <v>134.60000000000002</v>
      </c>
    </row>
    <row r="72" spans="1:30" x14ac:dyDescent="0.2">
      <c r="A72" s="62">
        <v>62</v>
      </c>
      <c r="B72" s="62">
        <v>71</v>
      </c>
      <c r="C72" s="38" t="s">
        <v>26</v>
      </c>
      <c r="D72" s="38" t="s">
        <v>140</v>
      </c>
      <c r="E72" s="15">
        <v>27</v>
      </c>
      <c r="F72" s="15">
        <v>15</v>
      </c>
      <c r="G72" s="15">
        <v>0</v>
      </c>
      <c r="H72" s="15">
        <v>10</v>
      </c>
      <c r="I72" s="15">
        <v>2</v>
      </c>
      <c r="J72" s="15">
        <v>2.2000000000000002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25</v>
      </c>
      <c r="Q72" s="15">
        <v>2</v>
      </c>
      <c r="R72" s="15">
        <v>1</v>
      </c>
      <c r="S72" s="15">
        <v>3</v>
      </c>
      <c r="T72" s="15">
        <v>2</v>
      </c>
      <c r="U72" s="15">
        <v>3</v>
      </c>
      <c r="V72" s="15">
        <v>0</v>
      </c>
      <c r="W72" s="15">
        <v>11.77</v>
      </c>
      <c r="X72" s="15">
        <v>4</v>
      </c>
      <c r="Y72" s="15">
        <v>13</v>
      </c>
      <c r="Z72" s="15">
        <v>2</v>
      </c>
      <c r="AA72" s="15">
        <v>0</v>
      </c>
      <c r="AB72" s="15">
        <v>10</v>
      </c>
      <c r="AC72" s="15">
        <v>132.97</v>
      </c>
      <c r="AD72" s="15">
        <f>SUM(E72:AB72)</f>
        <v>132.97</v>
      </c>
    </row>
    <row r="73" spans="1:30" ht="24" x14ac:dyDescent="0.2">
      <c r="A73" s="62">
        <v>63</v>
      </c>
      <c r="B73" s="62">
        <v>72</v>
      </c>
      <c r="C73" s="38" t="s">
        <v>23</v>
      </c>
      <c r="D73" s="38" t="s">
        <v>55</v>
      </c>
      <c r="E73" s="15">
        <v>21</v>
      </c>
      <c r="F73" s="15">
        <v>15</v>
      </c>
      <c r="G73" s="15">
        <v>0</v>
      </c>
      <c r="H73" s="15">
        <v>10</v>
      </c>
      <c r="I73" s="15">
        <v>0</v>
      </c>
      <c r="J73" s="15">
        <v>1.9</v>
      </c>
      <c r="K73" s="15">
        <v>0</v>
      </c>
      <c r="L73" s="15">
        <v>0</v>
      </c>
      <c r="M73" s="15">
        <v>0</v>
      </c>
      <c r="N73" s="15">
        <v>0</v>
      </c>
      <c r="O73" s="15">
        <v>10</v>
      </c>
      <c r="P73" s="15">
        <v>25</v>
      </c>
      <c r="Q73" s="15">
        <v>3.67</v>
      </c>
      <c r="R73" s="15">
        <v>1</v>
      </c>
      <c r="S73" s="15">
        <v>4</v>
      </c>
      <c r="T73" s="15">
        <v>4</v>
      </c>
      <c r="U73" s="15">
        <v>5</v>
      </c>
      <c r="V73" s="15">
        <v>0</v>
      </c>
      <c r="W73" s="15">
        <v>19</v>
      </c>
      <c r="X73" s="15">
        <v>0</v>
      </c>
      <c r="Y73" s="15">
        <v>8</v>
      </c>
      <c r="Z73" s="15">
        <v>0</v>
      </c>
      <c r="AA73" s="15">
        <v>0</v>
      </c>
      <c r="AB73" s="15">
        <v>4</v>
      </c>
      <c r="AC73" s="15">
        <v>131.56</v>
      </c>
      <c r="AD73" s="15">
        <f>SUM(E73:AB73)</f>
        <v>131.57</v>
      </c>
    </row>
    <row r="74" spans="1:30" ht="24" x14ac:dyDescent="0.2">
      <c r="A74" s="62">
        <v>67</v>
      </c>
      <c r="B74" s="62">
        <v>73</v>
      </c>
      <c r="C74" s="38" t="s">
        <v>26</v>
      </c>
      <c r="D74" s="38" t="s">
        <v>143</v>
      </c>
      <c r="E74" s="15">
        <v>21</v>
      </c>
      <c r="F74" s="15">
        <v>12.6</v>
      </c>
      <c r="G74" s="15">
        <v>0</v>
      </c>
      <c r="H74" s="15">
        <v>0</v>
      </c>
      <c r="I74" s="15">
        <v>2</v>
      </c>
      <c r="J74" s="15">
        <v>2.2000000000000002</v>
      </c>
      <c r="K74" s="15">
        <v>0</v>
      </c>
      <c r="L74" s="15">
        <v>0</v>
      </c>
      <c r="M74" s="15">
        <v>0</v>
      </c>
      <c r="N74" s="15">
        <v>0</v>
      </c>
      <c r="O74" s="15">
        <v>5</v>
      </c>
      <c r="P74" s="15">
        <v>25</v>
      </c>
      <c r="Q74" s="15">
        <v>2</v>
      </c>
      <c r="R74" s="15">
        <v>1</v>
      </c>
      <c r="S74" s="15">
        <v>3</v>
      </c>
      <c r="T74" s="15">
        <v>2</v>
      </c>
      <c r="U74" s="15">
        <v>3</v>
      </c>
      <c r="V74" s="15">
        <v>0</v>
      </c>
      <c r="W74" s="15">
        <v>25</v>
      </c>
      <c r="X74" s="15">
        <v>3.67</v>
      </c>
      <c r="Y74" s="15">
        <v>14.33</v>
      </c>
      <c r="Z74" s="15">
        <v>2</v>
      </c>
      <c r="AA74" s="15">
        <v>0</v>
      </c>
      <c r="AB74" s="15">
        <v>5</v>
      </c>
      <c r="AC74" s="15">
        <v>128.80000000000001</v>
      </c>
      <c r="AD74" s="15">
        <f>SUM(E74:AB74)</f>
        <v>128.80000000000001</v>
      </c>
    </row>
    <row r="75" spans="1:30" ht="24" x14ac:dyDescent="0.2">
      <c r="A75" s="62">
        <v>87</v>
      </c>
      <c r="B75" s="62">
        <v>74</v>
      </c>
      <c r="C75" s="63" t="s">
        <v>11</v>
      </c>
      <c r="D75" s="38" t="s">
        <v>32</v>
      </c>
      <c r="E75" s="15">
        <v>27</v>
      </c>
      <c r="F75" s="15">
        <v>15</v>
      </c>
      <c r="G75" s="15">
        <v>0</v>
      </c>
      <c r="H75" s="15">
        <v>0</v>
      </c>
      <c r="I75" s="15">
        <v>0</v>
      </c>
      <c r="J75" s="15">
        <v>1.39</v>
      </c>
      <c r="K75" s="15">
        <v>0</v>
      </c>
      <c r="L75" s="15">
        <v>0</v>
      </c>
      <c r="M75" s="15">
        <v>0</v>
      </c>
      <c r="N75" s="15">
        <v>18.239999999999998</v>
      </c>
      <c r="O75" s="15">
        <v>0</v>
      </c>
      <c r="P75" s="15">
        <v>30</v>
      </c>
      <c r="Q75" s="15">
        <v>2</v>
      </c>
      <c r="R75" s="15">
        <v>1.33</v>
      </c>
      <c r="S75" s="15">
        <v>2.67</v>
      </c>
      <c r="T75" s="15">
        <v>2</v>
      </c>
      <c r="U75" s="15">
        <v>2.33</v>
      </c>
      <c r="V75" s="15">
        <v>0</v>
      </c>
      <c r="W75" s="15">
        <v>0</v>
      </c>
      <c r="X75" s="15">
        <v>0.33</v>
      </c>
      <c r="Y75" s="15">
        <v>12.67</v>
      </c>
      <c r="Z75" s="15">
        <v>2.33</v>
      </c>
      <c r="AA75" s="15">
        <v>0</v>
      </c>
      <c r="AB75" s="15">
        <v>9.67</v>
      </c>
      <c r="AC75" s="15">
        <v>108.72</v>
      </c>
      <c r="AD75" s="15">
        <f>SUM(E75:AB75)</f>
        <v>126.96</v>
      </c>
    </row>
    <row r="76" spans="1:30" ht="24" x14ac:dyDescent="0.2">
      <c r="A76" s="62">
        <v>68</v>
      </c>
      <c r="B76" s="62">
        <v>75</v>
      </c>
      <c r="C76" s="38" t="s">
        <v>12</v>
      </c>
      <c r="D76" s="38" t="s">
        <v>50</v>
      </c>
      <c r="E76" s="15">
        <v>0</v>
      </c>
      <c r="F76" s="15">
        <v>13.4</v>
      </c>
      <c r="G76" s="15">
        <v>0</v>
      </c>
      <c r="H76" s="15">
        <v>20</v>
      </c>
      <c r="I76" s="15">
        <v>0</v>
      </c>
      <c r="J76" s="15">
        <v>4.6100000000000003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30</v>
      </c>
      <c r="Q76" s="15">
        <v>4</v>
      </c>
      <c r="R76" s="15">
        <v>2</v>
      </c>
      <c r="S76" s="15">
        <v>3</v>
      </c>
      <c r="T76" s="15">
        <v>3</v>
      </c>
      <c r="U76" s="15">
        <v>2.67</v>
      </c>
      <c r="V76" s="15">
        <v>0</v>
      </c>
      <c r="W76" s="15">
        <v>8.9499999999999993</v>
      </c>
      <c r="X76" s="15">
        <v>0</v>
      </c>
      <c r="Y76" s="15">
        <v>26.67</v>
      </c>
      <c r="Z76" s="15">
        <v>4.67</v>
      </c>
      <c r="AA76" s="15">
        <v>0</v>
      </c>
      <c r="AB76" s="15">
        <v>3</v>
      </c>
      <c r="AC76" s="15">
        <v>125.96</v>
      </c>
      <c r="AD76" s="15">
        <f>SUM(E76:AB76)</f>
        <v>125.97</v>
      </c>
    </row>
    <row r="77" spans="1:30" ht="36" x14ac:dyDescent="0.2">
      <c r="A77" s="62">
        <v>88</v>
      </c>
      <c r="B77" s="62">
        <v>76</v>
      </c>
      <c r="C77" s="63" t="s">
        <v>153</v>
      </c>
      <c r="D77" s="38" t="s">
        <v>154</v>
      </c>
      <c r="E77" s="15">
        <v>30</v>
      </c>
      <c r="F77" s="15">
        <v>12.82</v>
      </c>
      <c r="G77" s="15">
        <v>0</v>
      </c>
      <c r="H77" s="15">
        <v>10</v>
      </c>
      <c r="I77" s="15">
        <v>0</v>
      </c>
      <c r="J77" s="15">
        <v>1.1100000000000001</v>
      </c>
      <c r="K77" s="15">
        <v>0</v>
      </c>
      <c r="L77" s="15">
        <v>0</v>
      </c>
      <c r="M77" s="15">
        <v>0</v>
      </c>
      <c r="N77" s="15">
        <v>17.95</v>
      </c>
      <c r="O77" s="15">
        <v>5</v>
      </c>
      <c r="P77" s="15">
        <v>25</v>
      </c>
      <c r="Q77" s="15">
        <v>1</v>
      </c>
      <c r="R77" s="15">
        <v>0.67</v>
      </c>
      <c r="S77" s="15">
        <v>1.67</v>
      </c>
      <c r="T77" s="15">
        <v>0.67</v>
      </c>
      <c r="U77" s="15">
        <v>2.33</v>
      </c>
      <c r="V77" s="15">
        <v>0</v>
      </c>
      <c r="W77" s="15">
        <v>0</v>
      </c>
      <c r="X77" s="15">
        <v>0</v>
      </c>
      <c r="Y77" s="15">
        <v>17</v>
      </c>
      <c r="Z77" s="15">
        <v>0.67</v>
      </c>
      <c r="AA77" s="15">
        <v>0</v>
      </c>
      <c r="AB77" s="15">
        <v>0</v>
      </c>
      <c r="AC77" s="15">
        <v>107.93</v>
      </c>
      <c r="AD77" s="15">
        <f>SUM(E77:AB77)</f>
        <v>125.89</v>
      </c>
    </row>
    <row r="78" spans="1:30" ht="24" x14ac:dyDescent="0.2">
      <c r="A78" s="62">
        <v>94</v>
      </c>
      <c r="B78" s="62">
        <v>77</v>
      </c>
      <c r="C78" s="63" t="s">
        <v>15</v>
      </c>
      <c r="D78" s="38" t="s">
        <v>39</v>
      </c>
      <c r="E78" s="15">
        <v>24</v>
      </c>
      <c r="F78" s="15">
        <v>3</v>
      </c>
      <c r="G78" s="15">
        <v>0</v>
      </c>
      <c r="H78" s="15">
        <v>0</v>
      </c>
      <c r="I78" s="15">
        <v>0</v>
      </c>
      <c r="J78" s="15">
        <v>2.4900000000000002</v>
      </c>
      <c r="K78" s="15">
        <v>0</v>
      </c>
      <c r="L78" s="15">
        <v>0</v>
      </c>
      <c r="M78" s="15">
        <v>0</v>
      </c>
      <c r="N78" s="15">
        <v>20</v>
      </c>
      <c r="O78" s="15">
        <v>0</v>
      </c>
      <c r="P78" s="15">
        <v>30</v>
      </c>
      <c r="Q78" s="15">
        <v>4</v>
      </c>
      <c r="R78" s="15">
        <v>2.33</v>
      </c>
      <c r="S78" s="15">
        <v>2.67</v>
      </c>
      <c r="T78" s="15">
        <v>2.33</v>
      </c>
      <c r="U78" s="15">
        <v>1.67</v>
      </c>
      <c r="V78" s="15">
        <v>0</v>
      </c>
      <c r="W78" s="15">
        <v>5.68</v>
      </c>
      <c r="X78" s="15">
        <v>3</v>
      </c>
      <c r="Y78" s="15">
        <v>14.67</v>
      </c>
      <c r="Z78" s="15">
        <v>4</v>
      </c>
      <c r="AA78" s="15">
        <v>0</v>
      </c>
      <c r="AB78" s="15">
        <v>6</v>
      </c>
      <c r="AC78" s="15">
        <v>105.84</v>
      </c>
      <c r="AD78" s="15">
        <f>SUM(E78:AB78)</f>
        <v>125.84000000000002</v>
      </c>
    </row>
    <row r="79" spans="1:30" ht="24" x14ac:dyDescent="0.2">
      <c r="A79" s="62">
        <v>69</v>
      </c>
      <c r="B79" s="62">
        <v>78</v>
      </c>
      <c r="C79" s="38" t="s">
        <v>16</v>
      </c>
      <c r="D79" s="38" t="s">
        <v>106</v>
      </c>
      <c r="E79" s="15">
        <v>30</v>
      </c>
      <c r="F79" s="15">
        <v>15</v>
      </c>
      <c r="G79" s="15">
        <v>0</v>
      </c>
      <c r="H79" s="15">
        <v>20</v>
      </c>
      <c r="I79" s="15">
        <v>0</v>
      </c>
      <c r="J79" s="15">
        <v>2.14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30</v>
      </c>
      <c r="Q79" s="15">
        <v>2</v>
      </c>
      <c r="R79" s="15">
        <v>1</v>
      </c>
      <c r="S79" s="15">
        <v>1</v>
      </c>
      <c r="T79" s="15">
        <v>1.33</v>
      </c>
      <c r="U79" s="15">
        <v>2</v>
      </c>
      <c r="V79" s="15">
        <v>0</v>
      </c>
      <c r="W79" s="15">
        <v>0</v>
      </c>
      <c r="X79" s="15">
        <v>0.33</v>
      </c>
      <c r="Y79" s="15">
        <v>14</v>
      </c>
      <c r="Z79" s="15">
        <v>3.33</v>
      </c>
      <c r="AA79" s="15">
        <v>0</v>
      </c>
      <c r="AB79" s="15">
        <v>3.67</v>
      </c>
      <c r="AC79" s="15">
        <v>125.81</v>
      </c>
      <c r="AD79" s="15">
        <f>SUM(E79:AB79)</f>
        <v>125.8</v>
      </c>
    </row>
    <row r="80" spans="1:30" ht="24" x14ac:dyDescent="0.2">
      <c r="A80" s="62">
        <v>71</v>
      </c>
      <c r="B80" s="62">
        <v>79</v>
      </c>
      <c r="C80" s="38" t="s">
        <v>14</v>
      </c>
      <c r="D80" s="38" t="s">
        <v>144</v>
      </c>
      <c r="E80" s="15">
        <v>30</v>
      </c>
      <c r="F80" s="15">
        <v>6</v>
      </c>
      <c r="G80" s="15">
        <v>0</v>
      </c>
      <c r="H80" s="15">
        <v>10</v>
      </c>
      <c r="I80" s="15">
        <v>0</v>
      </c>
      <c r="J80" s="15">
        <v>2.23</v>
      </c>
      <c r="K80" s="15">
        <v>0</v>
      </c>
      <c r="L80" s="15">
        <v>0</v>
      </c>
      <c r="M80" s="15">
        <v>0</v>
      </c>
      <c r="N80" s="15">
        <v>0</v>
      </c>
      <c r="O80" s="15">
        <v>8</v>
      </c>
      <c r="P80" s="15">
        <v>25</v>
      </c>
      <c r="Q80" s="15">
        <v>2.33</v>
      </c>
      <c r="R80" s="15">
        <v>2</v>
      </c>
      <c r="S80" s="15">
        <v>2.33</v>
      </c>
      <c r="T80" s="15">
        <v>2.33</v>
      </c>
      <c r="U80" s="15">
        <v>3</v>
      </c>
      <c r="V80" s="15">
        <v>0</v>
      </c>
      <c r="W80" s="15">
        <v>8</v>
      </c>
      <c r="X80" s="15">
        <v>0</v>
      </c>
      <c r="Y80" s="15">
        <v>11</v>
      </c>
      <c r="Z80" s="15">
        <v>3</v>
      </c>
      <c r="AA80" s="15">
        <v>0</v>
      </c>
      <c r="AB80" s="15">
        <v>6</v>
      </c>
      <c r="AC80" s="15">
        <v>121.23</v>
      </c>
      <c r="AD80" s="15">
        <f>SUM(E80:AB80)</f>
        <v>121.21999999999998</v>
      </c>
    </row>
    <row r="81" spans="1:30" ht="24" x14ac:dyDescent="0.2">
      <c r="A81" s="62">
        <v>93</v>
      </c>
      <c r="B81" s="62">
        <v>80</v>
      </c>
      <c r="C81" s="63" t="s">
        <v>33</v>
      </c>
      <c r="D81" s="38" t="s">
        <v>34</v>
      </c>
      <c r="E81" s="15">
        <v>27</v>
      </c>
      <c r="F81" s="15">
        <v>10.65</v>
      </c>
      <c r="G81" s="15">
        <v>0</v>
      </c>
      <c r="H81" s="15">
        <v>0</v>
      </c>
      <c r="I81" s="15">
        <v>0</v>
      </c>
      <c r="J81" s="15">
        <v>1.77</v>
      </c>
      <c r="K81" s="15">
        <v>0</v>
      </c>
      <c r="L81" s="15">
        <v>0</v>
      </c>
      <c r="M81" s="15">
        <v>0</v>
      </c>
      <c r="N81" s="15">
        <v>14.8</v>
      </c>
      <c r="O81" s="15">
        <v>5</v>
      </c>
      <c r="P81" s="15">
        <v>25</v>
      </c>
      <c r="Q81" s="15">
        <v>2.33</v>
      </c>
      <c r="R81" s="15">
        <v>2</v>
      </c>
      <c r="S81" s="15">
        <v>2.67</v>
      </c>
      <c r="T81" s="15">
        <v>1.67</v>
      </c>
      <c r="U81" s="15">
        <v>2</v>
      </c>
      <c r="V81" s="15">
        <v>5</v>
      </c>
      <c r="W81" s="15">
        <v>5</v>
      </c>
      <c r="X81" s="15">
        <v>0</v>
      </c>
      <c r="Y81" s="15">
        <v>15.33</v>
      </c>
      <c r="Z81" s="15">
        <v>0.67</v>
      </c>
      <c r="AA81" s="15">
        <v>0</v>
      </c>
      <c r="AB81" s="15">
        <v>0</v>
      </c>
      <c r="AC81" s="15">
        <v>106.09</v>
      </c>
      <c r="AD81" s="15">
        <f>SUM(E81:AB81)</f>
        <v>120.89</v>
      </c>
    </row>
    <row r="82" spans="1:30" ht="24" x14ac:dyDescent="0.2">
      <c r="A82" s="62">
        <v>96</v>
      </c>
      <c r="B82" s="62">
        <v>81</v>
      </c>
      <c r="C82" s="63" t="s">
        <v>15</v>
      </c>
      <c r="D82" s="38" t="s">
        <v>36</v>
      </c>
      <c r="E82" s="15">
        <v>21</v>
      </c>
      <c r="F82" s="15">
        <v>1.2</v>
      </c>
      <c r="G82" s="15">
        <v>0</v>
      </c>
      <c r="H82" s="15">
        <v>0</v>
      </c>
      <c r="I82" s="15">
        <v>0</v>
      </c>
      <c r="J82" s="15">
        <v>2.4900000000000002</v>
      </c>
      <c r="K82" s="15">
        <v>0</v>
      </c>
      <c r="L82" s="15">
        <v>0</v>
      </c>
      <c r="M82" s="15">
        <v>0</v>
      </c>
      <c r="N82" s="15">
        <v>20</v>
      </c>
      <c r="O82" s="15">
        <v>5</v>
      </c>
      <c r="P82" s="15">
        <v>30</v>
      </c>
      <c r="Q82" s="15">
        <v>4</v>
      </c>
      <c r="R82" s="15">
        <v>2.33</v>
      </c>
      <c r="S82" s="15">
        <v>3</v>
      </c>
      <c r="T82" s="15">
        <v>2.33</v>
      </c>
      <c r="U82" s="15">
        <v>1.67</v>
      </c>
      <c r="V82" s="15">
        <v>0</v>
      </c>
      <c r="W82" s="15">
        <v>2</v>
      </c>
      <c r="X82" s="15">
        <v>0</v>
      </c>
      <c r="Y82" s="15">
        <v>14.67</v>
      </c>
      <c r="Z82" s="15">
        <v>5</v>
      </c>
      <c r="AA82" s="15">
        <v>0</v>
      </c>
      <c r="AB82" s="15">
        <v>6</v>
      </c>
      <c r="AC82" s="15">
        <v>100.69</v>
      </c>
      <c r="AD82" s="15">
        <f>SUM(E82:AB82)</f>
        <v>120.69</v>
      </c>
    </row>
    <row r="83" spans="1:30" ht="24" x14ac:dyDescent="0.2">
      <c r="A83" s="62">
        <v>73</v>
      </c>
      <c r="B83" s="62">
        <v>82</v>
      </c>
      <c r="C83" s="38" t="s">
        <v>18</v>
      </c>
      <c r="D83" s="38" t="s">
        <v>111</v>
      </c>
      <c r="E83" s="15">
        <v>12</v>
      </c>
      <c r="F83" s="15">
        <v>15</v>
      </c>
      <c r="G83" s="15">
        <v>0</v>
      </c>
      <c r="H83" s="15">
        <v>0</v>
      </c>
      <c r="I83" s="15">
        <v>0</v>
      </c>
      <c r="J83" s="15">
        <v>2.76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25</v>
      </c>
      <c r="Q83" s="15">
        <v>1</v>
      </c>
      <c r="R83" s="15">
        <v>4</v>
      </c>
      <c r="S83" s="15">
        <v>4.67</v>
      </c>
      <c r="T83" s="15">
        <v>4.33</v>
      </c>
      <c r="U83" s="15">
        <v>3</v>
      </c>
      <c r="V83" s="15">
        <v>0</v>
      </c>
      <c r="W83" s="15">
        <v>34</v>
      </c>
      <c r="X83" s="15">
        <v>0</v>
      </c>
      <c r="Y83" s="15">
        <v>0</v>
      </c>
      <c r="Z83" s="15">
        <v>8.67</v>
      </c>
      <c r="AA83" s="15">
        <v>0</v>
      </c>
      <c r="AB83" s="15">
        <v>6</v>
      </c>
      <c r="AC83" s="15">
        <v>120.42</v>
      </c>
      <c r="AD83" s="15">
        <f>SUM(E83:AB83)</f>
        <v>120.42999999999999</v>
      </c>
    </row>
    <row r="84" spans="1:30" ht="20.25" customHeight="1" x14ac:dyDescent="0.2">
      <c r="A84" s="62">
        <v>74</v>
      </c>
      <c r="B84" s="62">
        <v>83</v>
      </c>
      <c r="C84" s="38" t="s">
        <v>26</v>
      </c>
      <c r="D84" s="38" t="s">
        <v>145</v>
      </c>
      <c r="E84" s="15">
        <v>18</v>
      </c>
      <c r="F84" s="15">
        <v>15</v>
      </c>
      <c r="G84" s="15">
        <v>0</v>
      </c>
      <c r="H84" s="15">
        <v>0</v>
      </c>
      <c r="I84" s="15">
        <v>2</v>
      </c>
      <c r="J84" s="15">
        <v>2.2000000000000002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25</v>
      </c>
      <c r="Q84" s="15">
        <v>2</v>
      </c>
      <c r="R84" s="15">
        <v>1</v>
      </c>
      <c r="S84" s="15">
        <v>3</v>
      </c>
      <c r="T84" s="15">
        <v>2</v>
      </c>
      <c r="U84" s="15">
        <v>3</v>
      </c>
      <c r="V84" s="15">
        <v>0</v>
      </c>
      <c r="W84" s="15">
        <v>23.33</v>
      </c>
      <c r="X84" s="15">
        <v>3.67</v>
      </c>
      <c r="Y84" s="15">
        <v>14</v>
      </c>
      <c r="Z84" s="15">
        <v>2</v>
      </c>
      <c r="AA84" s="15">
        <v>0</v>
      </c>
      <c r="AB84" s="15">
        <v>4</v>
      </c>
      <c r="AC84" s="15">
        <v>120.2</v>
      </c>
      <c r="AD84" s="15">
        <f>SUM(E84:AB84)</f>
        <v>120.2</v>
      </c>
    </row>
    <row r="85" spans="1:30" ht="18" customHeight="1" x14ac:dyDescent="0.2">
      <c r="A85" s="62">
        <v>75</v>
      </c>
      <c r="B85" s="62">
        <v>84</v>
      </c>
      <c r="C85" s="38" t="s">
        <v>26</v>
      </c>
      <c r="D85" s="38" t="s">
        <v>146</v>
      </c>
      <c r="E85" s="15">
        <v>24</v>
      </c>
      <c r="F85" s="15">
        <v>15</v>
      </c>
      <c r="G85" s="15">
        <v>0</v>
      </c>
      <c r="H85" s="15">
        <v>0</v>
      </c>
      <c r="I85" s="15">
        <v>2</v>
      </c>
      <c r="J85" s="15">
        <v>2.2000000000000002</v>
      </c>
      <c r="K85" s="15">
        <v>0</v>
      </c>
      <c r="L85" s="15">
        <v>0</v>
      </c>
      <c r="M85" s="15">
        <v>0</v>
      </c>
      <c r="N85" s="15">
        <v>0</v>
      </c>
      <c r="O85" s="15">
        <v>10</v>
      </c>
      <c r="P85" s="15">
        <v>25</v>
      </c>
      <c r="Q85" s="15">
        <v>2</v>
      </c>
      <c r="R85" s="15">
        <v>1</v>
      </c>
      <c r="S85" s="15">
        <v>3</v>
      </c>
      <c r="T85" s="15">
        <v>2</v>
      </c>
      <c r="U85" s="15">
        <v>3</v>
      </c>
      <c r="V85" s="15">
        <v>0</v>
      </c>
      <c r="W85" s="15">
        <v>4.67</v>
      </c>
      <c r="X85" s="15">
        <v>0</v>
      </c>
      <c r="Y85" s="15">
        <v>14</v>
      </c>
      <c r="Z85" s="15">
        <v>2</v>
      </c>
      <c r="AA85" s="15">
        <v>0</v>
      </c>
      <c r="AB85" s="15">
        <v>10</v>
      </c>
      <c r="AC85" s="15">
        <v>119.87</v>
      </c>
      <c r="AD85" s="15">
        <f>SUM(E85:AB85)</f>
        <v>119.87</v>
      </c>
    </row>
    <row r="86" spans="1:30" ht="21.75" customHeight="1" x14ac:dyDescent="0.2">
      <c r="A86" s="62">
        <v>78</v>
      </c>
      <c r="B86" s="62">
        <v>85</v>
      </c>
      <c r="C86" s="38" t="s">
        <v>18</v>
      </c>
      <c r="D86" s="38" t="s">
        <v>110</v>
      </c>
      <c r="E86" s="15">
        <v>15</v>
      </c>
      <c r="F86" s="15">
        <v>11.8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25</v>
      </c>
      <c r="Q86" s="15">
        <v>1</v>
      </c>
      <c r="R86" s="15">
        <v>4</v>
      </c>
      <c r="S86" s="15">
        <v>4.67</v>
      </c>
      <c r="T86" s="15">
        <v>4.33</v>
      </c>
      <c r="U86" s="15">
        <v>3</v>
      </c>
      <c r="V86" s="15">
        <v>0</v>
      </c>
      <c r="W86" s="15">
        <v>21.01</v>
      </c>
      <c r="X86" s="15">
        <v>0</v>
      </c>
      <c r="Y86" s="15">
        <v>12</v>
      </c>
      <c r="Z86" s="15">
        <v>8.67</v>
      </c>
      <c r="AA86" s="15">
        <v>0</v>
      </c>
      <c r="AB86" s="15">
        <v>5</v>
      </c>
      <c r="AC86" s="15">
        <v>118.23</v>
      </c>
      <c r="AD86" s="15">
        <f>SUM(E86:AB86)</f>
        <v>118.24000000000001</v>
      </c>
    </row>
    <row r="87" spans="1:30" ht="16.5" customHeight="1" x14ac:dyDescent="0.2">
      <c r="A87" s="62">
        <v>79</v>
      </c>
      <c r="B87" s="62">
        <v>86</v>
      </c>
      <c r="C87" s="38" t="s">
        <v>16</v>
      </c>
      <c r="D87" s="38" t="s">
        <v>108</v>
      </c>
      <c r="E87" s="15">
        <v>21</v>
      </c>
      <c r="F87" s="15">
        <v>15</v>
      </c>
      <c r="G87" s="15">
        <v>0</v>
      </c>
      <c r="H87" s="15">
        <v>10</v>
      </c>
      <c r="I87" s="15">
        <v>0</v>
      </c>
      <c r="J87" s="15">
        <v>2.14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30</v>
      </c>
      <c r="Q87" s="15">
        <v>2</v>
      </c>
      <c r="R87" s="15">
        <v>1</v>
      </c>
      <c r="S87" s="15">
        <v>1</v>
      </c>
      <c r="T87" s="15">
        <v>1.33</v>
      </c>
      <c r="U87" s="15">
        <v>2</v>
      </c>
      <c r="V87" s="15">
        <v>0</v>
      </c>
      <c r="W87" s="15">
        <v>9.33</v>
      </c>
      <c r="X87" s="15">
        <v>1.33</v>
      </c>
      <c r="Y87" s="15">
        <v>14.33</v>
      </c>
      <c r="Z87" s="15">
        <v>2.33</v>
      </c>
      <c r="AA87" s="15">
        <v>0</v>
      </c>
      <c r="AB87" s="15">
        <v>5</v>
      </c>
      <c r="AC87" s="15">
        <v>117.81</v>
      </c>
      <c r="AD87" s="15">
        <f>SUM(E87:AB87)</f>
        <v>117.78999999999999</v>
      </c>
    </row>
    <row r="88" spans="1:30" ht="16.5" customHeight="1" x14ac:dyDescent="0.2">
      <c r="A88" s="62">
        <v>99</v>
      </c>
      <c r="B88" s="62">
        <v>87</v>
      </c>
      <c r="C88" s="63" t="s">
        <v>17</v>
      </c>
      <c r="D88" s="38" t="s">
        <v>160</v>
      </c>
      <c r="E88" s="15">
        <v>18</v>
      </c>
      <c r="F88" s="15">
        <v>4.72</v>
      </c>
      <c r="G88" s="15">
        <v>0</v>
      </c>
      <c r="H88" s="15">
        <v>0</v>
      </c>
      <c r="I88" s="15">
        <v>0</v>
      </c>
      <c r="J88" s="15">
        <v>2.58</v>
      </c>
      <c r="K88" s="15">
        <v>0</v>
      </c>
      <c r="L88" s="15">
        <v>0</v>
      </c>
      <c r="M88" s="15">
        <v>0</v>
      </c>
      <c r="N88" s="15">
        <v>18.39</v>
      </c>
      <c r="O88" s="15">
        <v>10</v>
      </c>
      <c r="P88" s="15">
        <v>25</v>
      </c>
      <c r="Q88" s="15">
        <v>4.33</v>
      </c>
      <c r="R88" s="15">
        <v>2</v>
      </c>
      <c r="S88" s="15">
        <v>3.33</v>
      </c>
      <c r="T88" s="15">
        <v>1</v>
      </c>
      <c r="U88" s="15">
        <v>3</v>
      </c>
      <c r="V88" s="15">
        <v>1.67</v>
      </c>
      <c r="W88" s="15">
        <v>4</v>
      </c>
      <c r="X88" s="15">
        <v>0.33</v>
      </c>
      <c r="Y88" s="15">
        <v>12</v>
      </c>
      <c r="Z88" s="15">
        <v>0</v>
      </c>
      <c r="AA88" s="15">
        <v>0</v>
      </c>
      <c r="AB88" s="15">
        <v>3.67</v>
      </c>
      <c r="AC88" s="15">
        <v>95.64</v>
      </c>
      <c r="AD88" s="15">
        <f>SUM(E88:AB88)</f>
        <v>114.02</v>
      </c>
    </row>
    <row r="89" spans="1:30" ht="16.5" customHeight="1" x14ac:dyDescent="0.2">
      <c r="A89" s="62">
        <v>97</v>
      </c>
      <c r="B89" s="62">
        <v>88</v>
      </c>
      <c r="C89" s="63" t="s">
        <v>33</v>
      </c>
      <c r="D89" s="38" t="s">
        <v>112</v>
      </c>
      <c r="E89" s="15">
        <v>18</v>
      </c>
      <c r="F89" s="15">
        <v>9.85</v>
      </c>
      <c r="G89" s="15">
        <v>0</v>
      </c>
      <c r="H89" s="15">
        <v>0</v>
      </c>
      <c r="I89" s="15">
        <v>0</v>
      </c>
      <c r="J89" s="15">
        <v>2.13</v>
      </c>
      <c r="K89" s="15">
        <v>0</v>
      </c>
      <c r="L89" s="15">
        <v>0</v>
      </c>
      <c r="M89" s="15">
        <v>0</v>
      </c>
      <c r="N89" s="15">
        <v>14.8</v>
      </c>
      <c r="O89" s="15">
        <v>0</v>
      </c>
      <c r="P89" s="15">
        <v>30</v>
      </c>
      <c r="Q89" s="15">
        <v>4</v>
      </c>
      <c r="R89" s="15">
        <v>4</v>
      </c>
      <c r="S89" s="15">
        <v>3</v>
      </c>
      <c r="T89" s="15">
        <v>2</v>
      </c>
      <c r="U89" s="15">
        <v>2</v>
      </c>
      <c r="V89" s="15">
        <v>0</v>
      </c>
      <c r="W89" s="15">
        <v>6</v>
      </c>
      <c r="X89" s="15">
        <v>5</v>
      </c>
      <c r="Y89" s="15">
        <v>5</v>
      </c>
      <c r="Z89" s="15">
        <v>5</v>
      </c>
      <c r="AA89" s="15">
        <v>0</v>
      </c>
      <c r="AB89" s="15">
        <v>2.33</v>
      </c>
      <c r="AC89" s="15">
        <v>98.32</v>
      </c>
      <c r="AD89" s="15">
        <f>SUM(E89:AB89)</f>
        <v>113.11</v>
      </c>
    </row>
    <row r="90" spans="1:30" ht="24" x14ac:dyDescent="0.2">
      <c r="A90" s="62">
        <v>82</v>
      </c>
      <c r="B90" s="62">
        <v>89</v>
      </c>
      <c r="C90" s="38" t="s">
        <v>14</v>
      </c>
      <c r="D90" s="38" t="s">
        <v>41</v>
      </c>
      <c r="E90" s="15">
        <v>27</v>
      </c>
      <c r="F90" s="15">
        <v>4.5</v>
      </c>
      <c r="G90" s="15">
        <v>0</v>
      </c>
      <c r="H90" s="15">
        <v>10</v>
      </c>
      <c r="I90" s="15">
        <v>0</v>
      </c>
      <c r="J90" s="15">
        <v>2.23</v>
      </c>
      <c r="K90" s="15">
        <v>0</v>
      </c>
      <c r="L90" s="15">
        <v>0</v>
      </c>
      <c r="M90" s="15">
        <v>0</v>
      </c>
      <c r="N90" s="15">
        <v>0</v>
      </c>
      <c r="O90" s="15">
        <v>3</v>
      </c>
      <c r="P90" s="15">
        <v>25</v>
      </c>
      <c r="Q90" s="15">
        <v>2.33</v>
      </c>
      <c r="R90" s="15">
        <v>2</v>
      </c>
      <c r="S90" s="15">
        <v>2.33</v>
      </c>
      <c r="T90" s="15">
        <v>2.33</v>
      </c>
      <c r="U90" s="15">
        <v>3</v>
      </c>
      <c r="V90" s="15">
        <v>0</v>
      </c>
      <c r="W90" s="15">
        <v>8</v>
      </c>
      <c r="X90" s="15">
        <v>0</v>
      </c>
      <c r="Y90" s="15">
        <v>11</v>
      </c>
      <c r="Z90" s="15">
        <v>3</v>
      </c>
      <c r="AA90" s="15">
        <v>0</v>
      </c>
      <c r="AB90" s="15">
        <v>7.33</v>
      </c>
      <c r="AC90" s="15">
        <v>113.06</v>
      </c>
      <c r="AD90" s="15">
        <f>SUM(E90:AB90)</f>
        <v>113.04999999999998</v>
      </c>
    </row>
    <row r="91" spans="1:30" ht="24" x14ac:dyDescent="0.2">
      <c r="A91" s="62">
        <v>83</v>
      </c>
      <c r="B91" s="62">
        <v>90</v>
      </c>
      <c r="C91" s="63" t="s">
        <v>12</v>
      </c>
      <c r="D91" s="38" t="s">
        <v>76</v>
      </c>
      <c r="E91" s="15">
        <v>9</v>
      </c>
      <c r="F91" s="15">
        <v>15</v>
      </c>
      <c r="G91" s="15">
        <v>0</v>
      </c>
      <c r="H91" s="15">
        <v>0</v>
      </c>
      <c r="I91" s="15">
        <v>0</v>
      </c>
      <c r="J91" s="15">
        <v>4.59</v>
      </c>
      <c r="K91" s="15">
        <v>0</v>
      </c>
      <c r="L91" s="15">
        <v>0</v>
      </c>
      <c r="M91" s="15">
        <v>0</v>
      </c>
      <c r="N91" s="15">
        <v>0</v>
      </c>
      <c r="O91" s="15">
        <v>5</v>
      </c>
      <c r="P91" s="15">
        <v>25</v>
      </c>
      <c r="Q91" s="15">
        <v>4.67</v>
      </c>
      <c r="R91" s="15">
        <v>2</v>
      </c>
      <c r="S91" s="15">
        <v>4.67</v>
      </c>
      <c r="T91" s="15">
        <v>5</v>
      </c>
      <c r="U91" s="15">
        <v>3.33</v>
      </c>
      <c r="V91" s="15">
        <v>3.33</v>
      </c>
      <c r="W91" s="15">
        <v>8</v>
      </c>
      <c r="X91" s="15">
        <v>1.67</v>
      </c>
      <c r="Y91" s="15">
        <v>15</v>
      </c>
      <c r="Z91" s="15">
        <v>3</v>
      </c>
      <c r="AA91" s="15">
        <v>0</v>
      </c>
      <c r="AB91" s="15">
        <v>2.33</v>
      </c>
      <c r="AC91" s="15">
        <v>111.59</v>
      </c>
      <c r="AD91" s="15">
        <f>SUM(E91:AB91)</f>
        <v>111.59</v>
      </c>
    </row>
    <row r="92" spans="1:30" ht="24" x14ac:dyDescent="0.2">
      <c r="A92" s="62">
        <v>84</v>
      </c>
      <c r="B92" s="62">
        <v>91</v>
      </c>
      <c r="C92" s="63" t="s">
        <v>18</v>
      </c>
      <c r="D92" s="38" t="s">
        <v>150</v>
      </c>
      <c r="E92" s="15">
        <v>27</v>
      </c>
      <c r="F92" s="15">
        <v>13.4</v>
      </c>
      <c r="G92" s="15">
        <v>0</v>
      </c>
      <c r="H92" s="15">
        <v>0</v>
      </c>
      <c r="I92" s="15">
        <v>0</v>
      </c>
      <c r="J92" s="15">
        <v>2.76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25</v>
      </c>
      <c r="Q92" s="15">
        <v>1</v>
      </c>
      <c r="R92" s="15">
        <v>4</v>
      </c>
      <c r="S92" s="15">
        <v>4.67</v>
      </c>
      <c r="T92" s="15">
        <v>4.33</v>
      </c>
      <c r="U92" s="15">
        <v>3</v>
      </c>
      <c r="V92" s="15">
        <v>0</v>
      </c>
      <c r="W92" s="15">
        <v>7.2</v>
      </c>
      <c r="X92" s="15">
        <v>0</v>
      </c>
      <c r="Y92" s="15">
        <v>9.33</v>
      </c>
      <c r="Z92" s="15">
        <v>7.67</v>
      </c>
      <c r="AA92" s="15">
        <v>0</v>
      </c>
      <c r="AB92" s="15">
        <v>1.67</v>
      </c>
      <c r="AC92" s="15">
        <v>111.03</v>
      </c>
      <c r="AD92" s="15">
        <f>SUM(E92:AB92)</f>
        <v>111.03</v>
      </c>
    </row>
    <row r="93" spans="1:30" ht="24" x14ac:dyDescent="0.2">
      <c r="A93" s="62">
        <v>85</v>
      </c>
      <c r="B93" s="62">
        <v>92</v>
      </c>
      <c r="C93" s="63" t="s">
        <v>23</v>
      </c>
      <c r="D93" s="38" t="s">
        <v>151</v>
      </c>
      <c r="E93" s="15">
        <v>24</v>
      </c>
      <c r="F93" s="15">
        <v>15</v>
      </c>
      <c r="G93" s="15">
        <v>0</v>
      </c>
      <c r="H93" s="15">
        <v>10</v>
      </c>
      <c r="I93" s="15">
        <v>0</v>
      </c>
      <c r="J93" s="15">
        <v>1.9</v>
      </c>
      <c r="K93" s="15">
        <v>0</v>
      </c>
      <c r="L93" s="15">
        <v>0</v>
      </c>
      <c r="M93" s="15">
        <v>0</v>
      </c>
      <c r="N93" s="15">
        <v>0</v>
      </c>
      <c r="O93" s="15">
        <v>5</v>
      </c>
      <c r="P93" s="15">
        <v>25</v>
      </c>
      <c r="Q93" s="15">
        <v>3.67</v>
      </c>
      <c r="R93" s="15">
        <v>1</v>
      </c>
      <c r="S93" s="15">
        <v>4</v>
      </c>
      <c r="T93" s="15">
        <v>4</v>
      </c>
      <c r="U93" s="15">
        <v>5</v>
      </c>
      <c r="V93" s="15">
        <v>0</v>
      </c>
      <c r="W93" s="15">
        <v>6</v>
      </c>
      <c r="X93" s="15">
        <v>0.33</v>
      </c>
      <c r="Y93" s="15">
        <v>0</v>
      </c>
      <c r="Z93" s="15">
        <v>3.67</v>
      </c>
      <c r="AA93" s="15">
        <v>0</v>
      </c>
      <c r="AB93" s="15">
        <v>2</v>
      </c>
      <c r="AC93" s="15">
        <v>110.56</v>
      </c>
      <c r="AD93" s="15">
        <f>SUM(E93:AB93)</f>
        <v>110.57000000000001</v>
      </c>
    </row>
    <row r="94" spans="1:30" ht="24" x14ac:dyDescent="0.2">
      <c r="A94" s="62">
        <v>86</v>
      </c>
      <c r="B94" s="62">
        <v>93</v>
      </c>
      <c r="C94" s="63" t="s">
        <v>18</v>
      </c>
      <c r="D94" s="38" t="s">
        <v>152</v>
      </c>
      <c r="E94" s="15">
        <v>9</v>
      </c>
      <c r="F94" s="15">
        <v>11.8</v>
      </c>
      <c r="G94" s="15">
        <v>0</v>
      </c>
      <c r="H94" s="15">
        <v>0</v>
      </c>
      <c r="I94" s="15">
        <v>0</v>
      </c>
      <c r="J94" s="15">
        <v>2.76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25</v>
      </c>
      <c r="Q94" s="15">
        <v>1</v>
      </c>
      <c r="R94" s="15">
        <v>4</v>
      </c>
      <c r="S94" s="15">
        <v>4.67</v>
      </c>
      <c r="T94" s="15">
        <v>4.33</v>
      </c>
      <c r="U94" s="15">
        <v>3</v>
      </c>
      <c r="V94" s="15">
        <v>0</v>
      </c>
      <c r="W94" s="15">
        <v>17.27</v>
      </c>
      <c r="X94" s="15">
        <v>0</v>
      </c>
      <c r="Y94" s="15">
        <v>12</v>
      </c>
      <c r="Z94" s="15">
        <v>8.67</v>
      </c>
      <c r="AA94" s="15">
        <v>0</v>
      </c>
      <c r="AB94" s="15">
        <v>6</v>
      </c>
      <c r="AC94" s="15">
        <v>109.49</v>
      </c>
      <c r="AD94" s="15">
        <f>SUM(E94:AB94)</f>
        <v>109.5</v>
      </c>
    </row>
    <row r="95" spans="1:30" ht="24" x14ac:dyDescent="0.2">
      <c r="A95" s="62">
        <v>89</v>
      </c>
      <c r="B95" s="62">
        <v>94</v>
      </c>
      <c r="C95" s="63" t="s">
        <v>26</v>
      </c>
      <c r="D95" s="38" t="s">
        <v>155</v>
      </c>
      <c r="E95" s="15">
        <v>9</v>
      </c>
      <c r="F95" s="15">
        <v>7</v>
      </c>
      <c r="G95" s="15">
        <v>0</v>
      </c>
      <c r="H95" s="15">
        <v>0</v>
      </c>
      <c r="I95" s="15">
        <v>0</v>
      </c>
      <c r="J95" s="15">
        <v>2.2000000000000002</v>
      </c>
      <c r="K95" s="15">
        <v>0</v>
      </c>
      <c r="L95" s="15">
        <v>0</v>
      </c>
      <c r="M95" s="15">
        <v>0</v>
      </c>
      <c r="N95" s="15">
        <v>0</v>
      </c>
      <c r="O95" s="15">
        <v>3</v>
      </c>
      <c r="P95" s="15">
        <v>25</v>
      </c>
      <c r="Q95" s="15">
        <v>2</v>
      </c>
      <c r="R95" s="15">
        <v>1</v>
      </c>
      <c r="S95" s="15">
        <v>3</v>
      </c>
      <c r="T95" s="15">
        <v>2</v>
      </c>
      <c r="U95" s="15">
        <v>3</v>
      </c>
      <c r="V95" s="15">
        <v>0</v>
      </c>
      <c r="W95" s="15">
        <v>26.24</v>
      </c>
      <c r="X95" s="15">
        <v>3.33</v>
      </c>
      <c r="Y95" s="15">
        <v>14</v>
      </c>
      <c r="Z95" s="15">
        <v>2</v>
      </c>
      <c r="AA95" s="15">
        <v>0</v>
      </c>
      <c r="AB95" s="15">
        <v>5</v>
      </c>
      <c r="AC95" s="15">
        <v>107.77</v>
      </c>
      <c r="AD95" s="15">
        <f>SUM(E95:AB95)</f>
        <v>107.77</v>
      </c>
    </row>
    <row r="96" spans="1:30" ht="24" x14ac:dyDescent="0.2">
      <c r="A96" s="62">
        <v>90</v>
      </c>
      <c r="B96" s="62">
        <v>95</v>
      </c>
      <c r="C96" s="63" t="s">
        <v>26</v>
      </c>
      <c r="D96" s="38" t="s">
        <v>156</v>
      </c>
      <c r="E96" s="15">
        <v>6</v>
      </c>
      <c r="F96" s="15">
        <v>11.87</v>
      </c>
      <c r="G96" s="15">
        <v>0</v>
      </c>
      <c r="H96" s="15">
        <v>10</v>
      </c>
      <c r="I96" s="15">
        <v>0</v>
      </c>
      <c r="J96" s="15">
        <v>2.2000000000000002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25</v>
      </c>
      <c r="Q96" s="15">
        <v>2</v>
      </c>
      <c r="R96" s="15">
        <v>1</v>
      </c>
      <c r="S96" s="15">
        <v>3</v>
      </c>
      <c r="T96" s="15">
        <v>2</v>
      </c>
      <c r="U96" s="15">
        <v>3</v>
      </c>
      <c r="V96" s="15">
        <v>0</v>
      </c>
      <c r="W96" s="15">
        <v>19.329999999999998</v>
      </c>
      <c r="X96" s="15">
        <v>1.67</v>
      </c>
      <c r="Y96" s="15">
        <v>14</v>
      </c>
      <c r="Z96" s="15">
        <v>2</v>
      </c>
      <c r="AA96" s="15">
        <v>0</v>
      </c>
      <c r="AB96" s="15">
        <v>4</v>
      </c>
      <c r="AC96" s="15">
        <v>107.08</v>
      </c>
      <c r="AD96" s="15">
        <f>SUM(E96:AB96)</f>
        <v>107.07</v>
      </c>
    </row>
    <row r="97" spans="1:30" ht="24" x14ac:dyDescent="0.2">
      <c r="A97" s="62">
        <v>91</v>
      </c>
      <c r="B97" s="62">
        <v>96</v>
      </c>
      <c r="C97" s="63" t="s">
        <v>12</v>
      </c>
      <c r="D97" s="38" t="s">
        <v>157</v>
      </c>
      <c r="E97" s="15">
        <v>12</v>
      </c>
      <c r="F97" s="15">
        <v>15</v>
      </c>
      <c r="G97" s="15">
        <v>0</v>
      </c>
      <c r="H97" s="15">
        <v>0</v>
      </c>
      <c r="I97" s="15">
        <v>0</v>
      </c>
      <c r="J97" s="15">
        <v>4.59</v>
      </c>
      <c r="K97" s="15">
        <v>0</v>
      </c>
      <c r="L97" s="15">
        <v>0</v>
      </c>
      <c r="M97" s="15">
        <v>0</v>
      </c>
      <c r="N97" s="15">
        <v>0</v>
      </c>
      <c r="O97" s="15">
        <v>10</v>
      </c>
      <c r="P97" s="15">
        <v>25</v>
      </c>
      <c r="Q97" s="15">
        <v>4.67</v>
      </c>
      <c r="R97" s="15">
        <v>2</v>
      </c>
      <c r="S97" s="15">
        <v>4.67</v>
      </c>
      <c r="T97" s="15">
        <v>5</v>
      </c>
      <c r="U97" s="15">
        <v>3.33</v>
      </c>
      <c r="V97" s="15">
        <v>0</v>
      </c>
      <c r="W97" s="15">
        <v>3</v>
      </c>
      <c r="X97" s="15">
        <v>0.33</v>
      </c>
      <c r="Y97" s="15">
        <v>15</v>
      </c>
      <c r="Z97" s="15">
        <v>1.33</v>
      </c>
      <c r="AA97" s="15">
        <v>0</v>
      </c>
      <c r="AB97" s="15">
        <v>1</v>
      </c>
      <c r="AC97" s="15">
        <v>106.93</v>
      </c>
      <c r="AD97" s="15">
        <f>SUM(E97:AB97)</f>
        <v>106.92</v>
      </c>
    </row>
    <row r="98" spans="1:30" ht="24" x14ac:dyDescent="0.2">
      <c r="A98" s="62">
        <v>92</v>
      </c>
      <c r="B98" s="62">
        <v>97</v>
      </c>
      <c r="C98" s="63" t="s">
        <v>26</v>
      </c>
      <c r="D98" s="38" t="s">
        <v>158</v>
      </c>
      <c r="E98" s="15">
        <v>15</v>
      </c>
      <c r="F98" s="15">
        <v>15</v>
      </c>
      <c r="G98" s="15">
        <v>0</v>
      </c>
      <c r="H98" s="15">
        <v>0</v>
      </c>
      <c r="I98" s="15">
        <v>2</v>
      </c>
      <c r="J98" s="15">
        <v>2.2000000000000002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25</v>
      </c>
      <c r="Q98" s="15">
        <v>2</v>
      </c>
      <c r="R98" s="15">
        <v>1</v>
      </c>
      <c r="S98" s="15">
        <v>3</v>
      </c>
      <c r="T98" s="15">
        <v>2</v>
      </c>
      <c r="U98" s="15">
        <v>3</v>
      </c>
      <c r="V98" s="15">
        <v>0</v>
      </c>
      <c r="W98" s="15">
        <v>10</v>
      </c>
      <c r="X98" s="15">
        <v>0.33</v>
      </c>
      <c r="Y98" s="15">
        <v>14.33</v>
      </c>
      <c r="Z98" s="15">
        <v>2</v>
      </c>
      <c r="AA98" s="15">
        <v>0</v>
      </c>
      <c r="AB98" s="15">
        <v>10</v>
      </c>
      <c r="AC98" s="15">
        <v>106.87</v>
      </c>
      <c r="AD98" s="15">
        <f>SUM(E98:AB98)</f>
        <v>106.86</v>
      </c>
    </row>
    <row r="99" spans="1:30" ht="24" x14ac:dyDescent="0.2">
      <c r="A99" s="62">
        <v>95</v>
      </c>
      <c r="B99" s="62">
        <v>98</v>
      </c>
      <c r="C99" s="63" t="s">
        <v>18</v>
      </c>
      <c r="D99" s="38" t="s">
        <v>77</v>
      </c>
      <c r="E99" s="15">
        <v>21</v>
      </c>
      <c r="F99" s="15">
        <v>6</v>
      </c>
      <c r="G99" s="15">
        <v>0</v>
      </c>
      <c r="H99" s="15">
        <v>0</v>
      </c>
      <c r="I99" s="15">
        <v>0</v>
      </c>
      <c r="J99" s="15">
        <v>2.76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25</v>
      </c>
      <c r="Q99" s="15">
        <v>1</v>
      </c>
      <c r="R99" s="15">
        <v>4</v>
      </c>
      <c r="S99" s="15">
        <v>4.67</v>
      </c>
      <c r="T99" s="15">
        <v>4.33</v>
      </c>
      <c r="U99" s="15">
        <v>3</v>
      </c>
      <c r="V99" s="15">
        <v>0</v>
      </c>
      <c r="W99" s="15">
        <v>5.95</v>
      </c>
      <c r="X99" s="15">
        <v>0</v>
      </c>
      <c r="Y99" s="15">
        <v>12</v>
      </c>
      <c r="Z99" s="15">
        <v>8.67</v>
      </c>
      <c r="AA99" s="15">
        <v>0</v>
      </c>
      <c r="AB99" s="15">
        <v>6.67</v>
      </c>
      <c r="AC99" s="15">
        <v>105.04</v>
      </c>
      <c r="AD99" s="15">
        <f>SUM(E99:AB99)</f>
        <v>105.05</v>
      </c>
    </row>
    <row r="100" spans="1:30" ht="27" customHeight="1" x14ac:dyDescent="0.2">
      <c r="A100" s="62">
        <v>100</v>
      </c>
      <c r="B100" s="62">
        <v>99</v>
      </c>
      <c r="C100" s="63" t="s">
        <v>53</v>
      </c>
      <c r="D100" s="38" t="s">
        <v>60</v>
      </c>
      <c r="E100" s="15">
        <v>24</v>
      </c>
      <c r="F100" s="15">
        <v>15</v>
      </c>
      <c r="G100" s="15">
        <v>0</v>
      </c>
      <c r="H100" s="15">
        <v>0</v>
      </c>
      <c r="I100" s="15">
        <v>0</v>
      </c>
      <c r="J100" s="15">
        <v>1.39</v>
      </c>
      <c r="K100" s="15">
        <v>0</v>
      </c>
      <c r="L100" s="15">
        <v>0</v>
      </c>
      <c r="M100" s="15">
        <v>0</v>
      </c>
      <c r="N100" s="15">
        <v>19.89</v>
      </c>
      <c r="O100" s="15">
        <v>0</v>
      </c>
      <c r="P100" s="15">
        <v>15</v>
      </c>
      <c r="Q100" s="15">
        <v>1</v>
      </c>
      <c r="R100" s="15">
        <v>1</v>
      </c>
      <c r="S100" s="15">
        <v>1</v>
      </c>
      <c r="T100" s="15">
        <v>2.67</v>
      </c>
      <c r="U100" s="15">
        <v>2.33</v>
      </c>
      <c r="V100" s="15">
        <v>0</v>
      </c>
      <c r="W100" s="15">
        <v>10</v>
      </c>
      <c r="X100" s="15">
        <v>0</v>
      </c>
      <c r="Y100" s="15">
        <v>1</v>
      </c>
      <c r="Z100" s="15">
        <v>5</v>
      </c>
      <c r="AA100" s="15">
        <v>0</v>
      </c>
      <c r="AB100" s="15">
        <v>3.33</v>
      </c>
      <c r="AC100" s="15">
        <v>82.73</v>
      </c>
      <c r="AD100" s="15">
        <f>SUM(E100:AB100)</f>
        <v>102.61</v>
      </c>
    </row>
    <row r="101" spans="1:30" ht="36" x14ac:dyDescent="0.2">
      <c r="A101" s="62">
        <v>101</v>
      </c>
      <c r="B101" s="62">
        <v>100</v>
      </c>
      <c r="C101" s="63" t="s">
        <v>17</v>
      </c>
      <c r="D101" s="38" t="s">
        <v>161</v>
      </c>
      <c r="E101" s="15">
        <v>3</v>
      </c>
      <c r="F101" s="15">
        <v>0</v>
      </c>
      <c r="G101" s="15">
        <v>0</v>
      </c>
      <c r="H101" s="15">
        <v>10</v>
      </c>
      <c r="I101" s="15">
        <v>0</v>
      </c>
      <c r="J101" s="15">
        <v>2.58</v>
      </c>
      <c r="K101" s="15">
        <v>0</v>
      </c>
      <c r="L101" s="15">
        <v>0</v>
      </c>
      <c r="M101" s="15">
        <v>0</v>
      </c>
      <c r="N101" s="15">
        <v>18.39</v>
      </c>
      <c r="O101" s="15">
        <v>10</v>
      </c>
      <c r="P101" s="15">
        <v>25</v>
      </c>
      <c r="Q101" s="15">
        <v>4.33</v>
      </c>
      <c r="R101" s="15">
        <v>2</v>
      </c>
      <c r="S101" s="15">
        <v>3.33</v>
      </c>
      <c r="T101" s="15">
        <v>1</v>
      </c>
      <c r="U101" s="15">
        <v>3</v>
      </c>
      <c r="V101" s="15">
        <v>0</v>
      </c>
      <c r="W101" s="15">
        <v>1</v>
      </c>
      <c r="X101" s="15">
        <v>0</v>
      </c>
      <c r="Y101" s="15">
        <v>14.33</v>
      </c>
      <c r="Z101" s="15">
        <v>0.67</v>
      </c>
      <c r="AA101" s="15">
        <v>0</v>
      </c>
      <c r="AB101" s="15">
        <v>0</v>
      </c>
      <c r="AC101" s="15">
        <v>80.25</v>
      </c>
      <c r="AD101" s="15">
        <f>SUM(E101:AB101)</f>
        <v>98.63</v>
      </c>
    </row>
    <row r="102" spans="1:30" x14ac:dyDescent="0.2">
      <c r="A102" s="62">
        <v>98</v>
      </c>
      <c r="B102" s="62">
        <v>101</v>
      </c>
      <c r="C102" s="63" t="s">
        <v>26</v>
      </c>
      <c r="D102" s="38" t="s">
        <v>159</v>
      </c>
      <c r="E102" s="15">
        <v>12</v>
      </c>
      <c r="F102" s="15">
        <v>15</v>
      </c>
      <c r="G102" s="15">
        <v>0</v>
      </c>
      <c r="H102" s="15">
        <v>10</v>
      </c>
      <c r="I102" s="15">
        <v>0</v>
      </c>
      <c r="J102" s="15">
        <v>2.2000000000000002</v>
      </c>
      <c r="K102" s="15">
        <v>0</v>
      </c>
      <c r="L102" s="15">
        <v>0</v>
      </c>
      <c r="M102" s="15">
        <v>0</v>
      </c>
      <c r="N102" s="15">
        <v>0</v>
      </c>
      <c r="O102" s="15">
        <v>10</v>
      </c>
      <c r="P102" s="15">
        <v>25</v>
      </c>
      <c r="Q102" s="15">
        <v>2</v>
      </c>
      <c r="R102" s="15">
        <v>1</v>
      </c>
      <c r="S102" s="15">
        <v>3</v>
      </c>
      <c r="T102" s="15">
        <v>2</v>
      </c>
      <c r="U102" s="15">
        <v>3</v>
      </c>
      <c r="V102" s="15">
        <v>0</v>
      </c>
      <c r="W102" s="15">
        <v>5</v>
      </c>
      <c r="X102" s="15">
        <v>0</v>
      </c>
      <c r="Y102" s="15">
        <v>6</v>
      </c>
      <c r="Z102" s="15">
        <v>2</v>
      </c>
      <c r="AA102" s="15">
        <v>0</v>
      </c>
      <c r="AB102" s="15">
        <v>0</v>
      </c>
      <c r="AC102" s="15">
        <v>98.2</v>
      </c>
      <c r="AD102" s="15">
        <f>SUM(E102:AB102)</f>
        <v>98.2</v>
      </c>
    </row>
    <row r="103" spans="1:30" ht="24" x14ac:dyDescent="0.2">
      <c r="A103" s="62">
        <v>103</v>
      </c>
      <c r="B103" s="62">
        <v>102</v>
      </c>
      <c r="C103" s="63" t="s">
        <v>61</v>
      </c>
      <c r="D103" s="38" t="s">
        <v>164</v>
      </c>
      <c r="E103" s="15">
        <v>27</v>
      </c>
      <c r="F103" s="15">
        <v>15</v>
      </c>
      <c r="G103" s="15">
        <v>0</v>
      </c>
      <c r="H103" s="15">
        <v>0</v>
      </c>
      <c r="I103" s="15">
        <v>0</v>
      </c>
      <c r="J103" s="15">
        <v>2.35</v>
      </c>
      <c r="K103" s="15">
        <v>0</v>
      </c>
      <c r="L103" s="15">
        <v>0</v>
      </c>
      <c r="M103" s="15">
        <v>0</v>
      </c>
      <c r="N103" s="15">
        <v>18.73</v>
      </c>
      <c r="O103" s="15">
        <v>0</v>
      </c>
      <c r="P103" s="15">
        <v>25</v>
      </c>
      <c r="Q103" s="15">
        <v>2.33</v>
      </c>
      <c r="R103" s="15">
        <v>1.33</v>
      </c>
      <c r="S103" s="15">
        <v>3.33</v>
      </c>
      <c r="T103" s="15">
        <v>1.67</v>
      </c>
      <c r="U103" s="15">
        <v>1</v>
      </c>
      <c r="V103" s="15">
        <v>0</v>
      </c>
      <c r="W103" s="15">
        <v>0</v>
      </c>
      <c r="X103" s="15">
        <v>0</v>
      </c>
      <c r="Y103" s="15">
        <v>0.33</v>
      </c>
      <c r="Z103" s="15">
        <v>0</v>
      </c>
      <c r="AA103" s="15">
        <v>0</v>
      </c>
      <c r="AB103" s="15">
        <v>0</v>
      </c>
      <c r="AC103" s="15">
        <v>79.349999999999994</v>
      </c>
      <c r="AD103" s="15">
        <f>SUM(E103:AB103)</f>
        <v>98.07</v>
      </c>
    </row>
    <row r="104" spans="1:30" ht="24" x14ac:dyDescent="0.2">
      <c r="A104" s="62">
        <v>102</v>
      </c>
      <c r="B104" s="62">
        <v>103</v>
      </c>
      <c r="C104" s="63" t="s">
        <v>162</v>
      </c>
      <c r="D104" s="38" t="s">
        <v>163</v>
      </c>
      <c r="E104" s="15">
        <v>30</v>
      </c>
      <c r="F104" s="15">
        <v>15</v>
      </c>
      <c r="G104" s="15">
        <v>0</v>
      </c>
      <c r="H104" s="15">
        <v>10</v>
      </c>
      <c r="I104" s="15">
        <v>0</v>
      </c>
      <c r="J104" s="15">
        <v>0.87</v>
      </c>
      <c r="K104" s="15">
        <v>0</v>
      </c>
      <c r="L104" s="15">
        <v>0</v>
      </c>
      <c r="M104" s="15">
        <v>0</v>
      </c>
      <c r="N104" s="15">
        <v>0</v>
      </c>
      <c r="O104" s="15">
        <v>5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12</v>
      </c>
      <c r="Z104" s="15">
        <v>3</v>
      </c>
      <c r="AA104" s="15">
        <v>0</v>
      </c>
      <c r="AB104" s="15">
        <v>4.33</v>
      </c>
      <c r="AC104" s="15">
        <v>80.209999999999994</v>
      </c>
      <c r="AD104" s="15">
        <f t="shared" ref="AD104" si="1">SUM(E104:AB104)</f>
        <v>80.2</v>
      </c>
    </row>
  </sheetData>
  <autoFilter ref="A1:AD104" xr:uid="{A8F91A31-6E81-4FAF-A82C-D09BB6ACA67F}">
    <sortState xmlns:xlrd2="http://schemas.microsoft.com/office/spreadsheetml/2017/richdata2" ref="A4:AD103">
      <sortCondition ref="B1:B104"/>
    </sortState>
  </autoFilter>
  <conditionalFormatting sqref="N1:N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&amp;CQuestion 8e. Funding equalizer</oddHeader>
    <oddFooter>&amp;L&amp;"Arial,Bold"&amp;8Date: 3/27/2026&amp;C&amp;"Arial,Bold"&amp;8Major Maintenance Grant Fund&amp;R&amp;"Arial,Bold"&amp;8Page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5ADBA-07D3-402B-9C87-9F338413D9D2}">
  <sheetPr>
    <pageSetUpPr fitToPage="1"/>
  </sheetPr>
  <dimension ref="A1:AA77"/>
  <sheetViews>
    <sheetView zoomScaleNormal="52" zoomScaleSheetLayoutView="108" workbookViewId="0">
      <pane xSplit="3" ySplit="1" topLeftCell="D2" activePane="bottomRight" state="frozen"/>
      <selection activeCell="C15" sqref="C15"/>
      <selection pane="topRight" activeCell="C15" sqref="C15"/>
      <selection pane="bottomLeft" activeCell="C15" sqref="C15"/>
      <selection pane="bottomRight" activeCell="W12" sqref="W12"/>
    </sheetView>
  </sheetViews>
  <sheetFormatPr defaultColWidth="9.140625" defaultRowHeight="12.75" x14ac:dyDescent="0.2"/>
  <cols>
    <col min="1" max="1" width="5.7109375" style="4" customWidth="1"/>
    <col min="2" max="2" width="22.5703125" style="3" customWidth="1"/>
    <col min="3" max="3" width="37.5703125" style="3" customWidth="1"/>
    <col min="4" max="5" width="6.140625" style="4" customWidth="1"/>
    <col min="6" max="6" width="5.28515625" style="4" customWidth="1"/>
    <col min="7" max="8" width="6.140625" style="4" customWidth="1"/>
    <col min="9" max="9" width="6.7109375" style="4" customWidth="1"/>
    <col min="10" max="11" width="6.85546875" style="4" customWidth="1"/>
    <col min="12" max="12" width="5.85546875" style="4" customWidth="1"/>
    <col min="13" max="13" width="6.140625" style="4" customWidth="1"/>
    <col min="14" max="15" width="6" style="4" customWidth="1"/>
    <col min="16" max="16" width="6.28515625" style="4" customWidth="1"/>
    <col min="17" max="20" width="6" style="4" customWidth="1"/>
    <col min="21" max="21" width="9.28515625" style="4" customWidth="1"/>
    <col min="22" max="23" width="5.42578125" style="4" customWidth="1"/>
    <col min="24" max="24" width="6.5703125" style="4" customWidth="1"/>
    <col min="25" max="25" width="4.85546875" style="4" customWidth="1"/>
    <col min="26" max="27" width="7" style="4" customWidth="1"/>
    <col min="28" max="16384" width="9.140625" style="4"/>
  </cols>
  <sheetData>
    <row r="1" spans="1:27" s="10" customFormat="1" ht="59.25" customHeight="1" thickBot="1" x14ac:dyDescent="0.25">
      <c r="A1" s="35" t="s">
        <v>169</v>
      </c>
      <c r="B1" s="8" t="s">
        <v>0</v>
      </c>
      <c r="C1" s="8" t="s">
        <v>1</v>
      </c>
      <c r="D1" s="8" t="s">
        <v>214</v>
      </c>
      <c r="E1" s="8" t="s">
        <v>215</v>
      </c>
      <c r="F1" s="8" t="s">
        <v>216</v>
      </c>
      <c r="G1" s="8" t="s">
        <v>217</v>
      </c>
      <c r="H1" s="8" t="s">
        <v>218</v>
      </c>
      <c r="I1" s="8" t="s">
        <v>219</v>
      </c>
      <c r="J1" s="8" t="s">
        <v>220</v>
      </c>
      <c r="K1" s="8" t="s">
        <v>221</v>
      </c>
      <c r="L1" s="8" t="s">
        <v>222</v>
      </c>
      <c r="M1" s="8" t="s">
        <v>223</v>
      </c>
      <c r="N1" s="8" t="s">
        <v>224</v>
      </c>
      <c r="O1" s="8" t="s">
        <v>225</v>
      </c>
      <c r="P1" s="8" t="s">
        <v>226</v>
      </c>
      <c r="Q1" s="8" t="s">
        <v>227</v>
      </c>
      <c r="R1" s="8" t="s">
        <v>228</v>
      </c>
      <c r="S1" s="8" t="s">
        <v>229</v>
      </c>
      <c r="T1" s="8" t="s">
        <v>230</v>
      </c>
      <c r="U1" s="8" t="s">
        <v>231</v>
      </c>
      <c r="V1" s="8" t="s">
        <v>232</v>
      </c>
      <c r="W1" s="8" t="s">
        <v>233</v>
      </c>
      <c r="X1" s="8" t="s">
        <v>234</v>
      </c>
      <c r="Y1" s="8" t="s">
        <v>235</v>
      </c>
      <c r="Z1" s="8" t="s">
        <v>236</v>
      </c>
      <c r="AA1" s="9" t="s">
        <v>2</v>
      </c>
    </row>
    <row r="2" spans="1:27" ht="21" customHeight="1" x14ac:dyDescent="0.2">
      <c r="A2" s="5">
        <v>1</v>
      </c>
      <c r="B2" s="25" t="s">
        <v>61</v>
      </c>
      <c r="C2" s="6" t="s">
        <v>79</v>
      </c>
      <c r="D2" s="31">
        <v>30</v>
      </c>
      <c r="E2" s="31">
        <v>0</v>
      </c>
      <c r="F2" s="31">
        <v>0</v>
      </c>
      <c r="G2" s="31">
        <v>20</v>
      </c>
      <c r="H2" s="31">
        <v>0</v>
      </c>
      <c r="I2" s="31">
        <v>2.35</v>
      </c>
      <c r="J2" s="31">
        <v>50</v>
      </c>
      <c r="K2" s="31">
        <v>30</v>
      </c>
      <c r="L2" s="31">
        <v>23.15</v>
      </c>
      <c r="M2" s="31">
        <v>10</v>
      </c>
      <c r="N2" s="31">
        <v>25</v>
      </c>
      <c r="O2" s="31">
        <v>2.33</v>
      </c>
      <c r="P2" s="31">
        <v>1.33</v>
      </c>
      <c r="Q2" s="31">
        <v>3.33</v>
      </c>
      <c r="R2" s="31">
        <v>1.67</v>
      </c>
      <c r="S2" s="31">
        <v>1</v>
      </c>
      <c r="T2" s="31">
        <v>50</v>
      </c>
      <c r="U2" s="31">
        <v>50</v>
      </c>
      <c r="V2" s="31">
        <v>38.33</v>
      </c>
      <c r="W2" s="31">
        <v>21.33</v>
      </c>
      <c r="X2" s="31">
        <v>0</v>
      </c>
      <c r="Y2" s="31">
        <v>5</v>
      </c>
      <c r="Z2" s="31">
        <v>0</v>
      </c>
      <c r="AA2" s="5">
        <v>364.83</v>
      </c>
    </row>
    <row r="3" spans="1:27" ht="20.25" customHeight="1" x14ac:dyDescent="0.2">
      <c r="A3" s="5">
        <v>2</v>
      </c>
      <c r="B3" s="25" t="s">
        <v>20</v>
      </c>
      <c r="C3" s="6" t="s">
        <v>78</v>
      </c>
      <c r="D3" s="31">
        <v>30</v>
      </c>
      <c r="E3" s="31">
        <v>13.08</v>
      </c>
      <c r="F3" s="31">
        <v>0</v>
      </c>
      <c r="G3" s="31">
        <v>20</v>
      </c>
      <c r="H3" s="31">
        <v>0</v>
      </c>
      <c r="I3" s="31">
        <v>2.62</v>
      </c>
      <c r="J3" s="31">
        <v>11.39</v>
      </c>
      <c r="K3" s="31">
        <v>19.03</v>
      </c>
      <c r="L3" s="31">
        <v>23.48</v>
      </c>
      <c r="M3" s="31">
        <v>10</v>
      </c>
      <c r="N3" s="31">
        <v>30</v>
      </c>
      <c r="O3" s="31">
        <v>4</v>
      </c>
      <c r="P3" s="31">
        <v>2</v>
      </c>
      <c r="Q3" s="31">
        <v>2</v>
      </c>
      <c r="R3" s="31">
        <v>2</v>
      </c>
      <c r="S3" s="31">
        <v>4</v>
      </c>
      <c r="T3" s="31">
        <v>25</v>
      </c>
      <c r="U3" s="31">
        <v>50</v>
      </c>
      <c r="V3" s="31">
        <v>26.33</v>
      </c>
      <c r="W3" s="31">
        <v>21.33</v>
      </c>
      <c r="X3" s="31">
        <v>11</v>
      </c>
      <c r="Y3" s="31">
        <v>5</v>
      </c>
      <c r="Z3" s="31">
        <v>6.67</v>
      </c>
      <c r="AA3" s="5">
        <v>318.95</v>
      </c>
    </row>
    <row r="4" spans="1:27" ht="24.75" customHeight="1" x14ac:dyDescent="0.2">
      <c r="A4" s="5">
        <v>3</v>
      </c>
      <c r="B4" s="25" t="s">
        <v>27</v>
      </c>
      <c r="C4" s="6" t="s">
        <v>113</v>
      </c>
      <c r="D4" s="31">
        <v>30</v>
      </c>
      <c r="E4" s="31">
        <v>15</v>
      </c>
      <c r="F4" s="31">
        <v>0</v>
      </c>
      <c r="G4" s="31">
        <v>10</v>
      </c>
      <c r="H4" s="31">
        <v>0</v>
      </c>
      <c r="I4" s="31">
        <v>1.54</v>
      </c>
      <c r="J4" s="31">
        <v>0</v>
      </c>
      <c r="K4" s="31">
        <v>0</v>
      </c>
      <c r="L4" s="31">
        <v>18.13</v>
      </c>
      <c r="M4" s="31">
        <v>10</v>
      </c>
      <c r="N4" s="31">
        <v>25</v>
      </c>
      <c r="O4" s="31">
        <v>2</v>
      </c>
      <c r="P4" s="31">
        <v>1.67</v>
      </c>
      <c r="Q4" s="31">
        <v>3</v>
      </c>
      <c r="R4" s="31">
        <v>4</v>
      </c>
      <c r="S4" s="31">
        <v>2</v>
      </c>
      <c r="T4" s="31">
        <v>46.67</v>
      </c>
      <c r="U4" s="31">
        <v>50</v>
      </c>
      <c r="V4" s="31">
        <v>30</v>
      </c>
      <c r="W4" s="31">
        <v>20.329999999999998</v>
      </c>
      <c r="X4" s="31">
        <v>8.33</v>
      </c>
      <c r="Y4" s="31">
        <v>0.33</v>
      </c>
      <c r="Z4" s="31">
        <v>19.329999999999998</v>
      </c>
      <c r="AA4" s="5">
        <v>297.33999999999997</v>
      </c>
    </row>
    <row r="5" spans="1:27" ht="25.5" customHeight="1" x14ac:dyDescent="0.2">
      <c r="A5" s="5">
        <v>4</v>
      </c>
      <c r="B5" s="25" t="s">
        <v>17</v>
      </c>
      <c r="C5" s="6" t="s">
        <v>167</v>
      </c>
      <c r="D5" s="31">
        <v>30</v>
      </c>
      <c r="E5" s="31">
        <v>15</v>
      </c>
      <c r="F5" s="31">
        <v>30</v>
      </c>
      <c r="G5" s="31">
        <v>10</v>
      </c>
      <c r="H5" s="31">
        <v>0</v>
      </c>
      <c r="I5" s="31">
        <v>2.58</v>
      </c>
      <c r="J5" s="31">
        <v>14.4</v>
      </c>
      <c r="K5" s="31">
        <v>8.64</v>
      </c>
      <c r="L5" s="31">
        <v>21.25</v>
      </c>
      <c r="M5" s="31">
        <v>10</v>
      </c>
      <c r="N5" s="31">
        <v>25</v>
      </c>
      <c r="O5" s="31">
        <v>4.33</v>
      </c>
      <c r="P5" s="31">
        <v>2</v>
      </c>
      <c r="Q5" s="31">
        <v>3.33</v>
      </c>
      <c r="R5" s="31">
        <v>1</v>
      </c>
      <c r="S5" s="31">
        <v>3</v>
      </c>
      <c r="T5" s="31">
        <v>0</v>
      </c>
      <c r="U5" s="31">
        <v>41.93</v>
      </c>
      <c r="V5" s="31">
        <v>26.33</v>
      </c>
      <c r="W5" s="31">
        <v>15.67</v>
      </c>
      <c r="X5" s="31">
        <v>9.33</v>
      </c>
      <c r="Y5" s="31">
        <v>0</v>
      </c>
      <c r="Z5" s="31">
        <v>9.33</v>
      </c>
      <c r="AA5" s="5">
        <v>283.13</v>
      </c>
    </row>
    <row r="6" spans="1:27" ht="30" customHeight="1" x14ac:dyDescent="0.2">
      <c r="A6" s="5">
        <v>5</v>
      </c>
      <c r="B6" s="25" t="s">
        <v>17</v>
      </c>
      <c r="C6" s="38" t="s">
        <v>170</v>
      </c>
      <c r="D6" s="31">
        <v>24</v>
      </c>
      <c r="E6" s="31">
        <v>15</v>
      </c>
      <c r="F6" s="31">
        <v>0</v>
      </c>
      <c r="G6" s="31">
        <v>10</v>
      </c>
      <c r="H6" s="31">
        <v>0</v>
      </c>
      <c r="I6" s="31">
        <v>2.58</v>
      </c>
      <c r="J6" s="31">
        <v>20.3</v>
      </c>
      <c r="K6" s="31">
        <v>12.18</v>
      </c>
      <c r="L6" s="31">
        <v>21.53</v>
      </c>
      <c r="M6" s="31">
        <v>10</v>
      </c>
      <c r="N6" s="31">
        <v>25</v>
      </c>
      <c r="O6" s="31">
        <v>4.33</v>
      </c>
      <c r="P6" s="31">
        <v>2</v>
      </c>
      <c r="Q6" s="31">
        <v>3.33</v>
      </c>
      <c r="R6" s="31">
        <v>1</v>
      </c>
      <c r="S6" s="31">
        <v>3</v>
      </c>
      <c r="T6" s="31">
        <v>0</v>
      </c>
      <c r="U6" s="31">
        <v>19.93</v>
      </c>
      <c r="V6" s="31">
        <v>23.33</v>
      </c>
      <c r="W6" s="31">
        <v>15.33</v>
      </c>
      <c r="X6" s="31">
        <v>9</v>
      </c>
      <c r="Y6" s="31">
        <v>0</v>
      </c>
      <c r="Z6" s="31">
        <v>20.67</v>
      </c>
      <c r="AA6" s="5">
        <v>242.53</v>
      </c>
    </row>
    <row r="7" spans="1:27" ht="24" x14ac:dyDescent="0.2">
      <c r="A7" s="5">
        <v>6</v>
      </c>
      <c r="B7" s="25" t="s">
        <v>22</v>
      </c>
      <c r="C7" s="6" t="s">
        <v>114</v>
      </c>
      <c r="D7" s="31">
        <v>30</v>
      </c>
      <c r="E7" s="31">
        <v>15</v>
      </c>
      <c r="F7" s="31">
        <v>0</v>
      </c>
      <c r="G7" s="31">
        <v>10</v>
      </c>
      <c r="H7" s="31">
        <v>0</v>
      </c>
      <c r="I7" s="31">
        <v>2.68</v>
      </c>
      <c r="J7" s="31">
        <v>0</v>
      </c>
      <c r="K7" s="31">
        <v>0</v>
      </c>
      <c r="L7" s="31">
        <v>18.010000000000002</v>
      </c>
      <c r="M7" s="31">
        <v>10</v>
      </c>
      <c r="N7" s="31">
        <v>25</v>
      </c>
      <c r="O7" s="31">
        <v>2.67</v>
      </c>
      <c r="P7" s="31">
        <v>2</v>
      </c>
      <c r="Q7" s="31">
        <v>3</v>
      </c>
      <c r="R7" s="31">
        <v>2.67</v>
      </c>
      <c r="S7" s="31">
        <v>2.33</v>
      </c>
      <c r="T7" s="31">
        <v>0</v>
      </c>
      <c r="U7" s="31">
        <v>50</v>
      </c>
      <c r="V7" s="31">
        <v>5</v>
      </c>
      <c r="W7" s="31">
        <v>16.670000000000002</v>
      </c>
      <c r="X7" s="31">
        <v>10</v>
      </c>
      <c r="Y7" s="31">
        <v>0</v>
      </c>
      <c r="Z7" s="31">
        <v>24.33</v>
      </c>
      <c r="AA7" s="5">
        <v>229.36</v>
      </c>
    </row>
    <row r="8" spans="1:27" ht="24" x14ac:dyDescent="0.2">
      <c r="A8" s="5">
        <v>7</v>
      </c>
      <c r="B8" s="25" t="s">
        <v>17</v>
      </c>
      <c r="C8" s="6" t="s">
        <v>168</v>
      </c>
      <c r="D8" s="31">
        <v>9</v>
      </c>
      <c r="E8" s="31">
        <v>15</v>
      </c>
      <c r="F8" s="31">
        <v>0</v>
      </c>
      <c r="G8" s="31">
        <v>10</v>
      </c>
      <c r="H8" s="31">
        <v>0</v>
      </c>
      <c r="I8" s="31">
        <v>2.58</v>
      </c>
      <c r="J8" s="31">
        <v>7.62</v>
      </c>
      <c r="K8" s="31">
        <v>14.77</v>
      </c>
      <c r="L8" s="31">
        <v>21.64</v>
      </c>
      <c r="M8" s="31">
        <v>10</v>
      </c>
      <c r="N8" s="31">
        <v>25</v>
      </c>
      <c r="O8" s="31">
        <v>4.33</v>
      </c>
      <c r="P8" s="31">
        <v>2</v>
      </c>
      <c r="Q8" s="31">
        <v>3.33</v>
      </c>
      <c r="R8" s="31">
        <v>1</v>
      </c>
      <c r="S8" s="31">
        <v>3</v>
      </c>
      <c r="T8" s="31">
        <v>0</v>
      </c>
      <c r="U8" s="31">
        <v>19.73</v>
      </c>
      <c r="V8" s="31">
        <v>30</v>
      </c>
      <c r="W8" s="31">
        <v>14.67</v>
      </c>
      <c r="X8" s="31">
        <v>9.33</v>
      </c>
      <c r="Y8" s="31">
        <v>1</v>
      </c>
      <c r="Z8" s="31">
        <v>16</v>
      </c>
      <c r="AA8" s="31">
        <v>220</v>
      </c>
    </row>
    <row r="9" spans="1:27" ht="24" x14ac:dyDescent="0.2">
      <c r="A9" s="5">
        <v>8</v>
      </c>
      <c r="B9" s="25" t="s">
        <v>12</v>
      </c>
      <c r="C9" s="6" t="s">
        <v>66</v>
      </c>
      <c r="D9" s="31">
        <v>0</v>
      </c>
      <c r="E9" s="31">
        <v>5.5</v>
      </c>
      <c r="F9" s="31">
        <v>0</v>
      </c>
      <c r="G9" s="31">
        <v>25</v>
      </c>
      <c r="H9" s="31">
        <v>0</v>
      </c>
      <c r="I9" s="31">
        <v>4.53</v>
      </c>
      <c r="J9" s="31">
        <v>0</v>
      </c>
      <c r="K9" s="31">
        <v>0</v>
      </c>
      <c r="L9" s="31">
        <v>0</v>
      </c>
      <c r="M9" s="31">
        <v>10</v>
      </c>
      <c r="N9" s="31">
        <v>30</v>
      </c>
      <c r="O9" s="31">
        <v>4</v>
      </c>
      <c r="P9" s="31">
        <v>2</v>
      </c>
      <c r="Q9" s="31">
        <v>3.33</v>
      </c>
      <c r="R9" s="31">
        <v>3</v>
      </c>
      <c r="S9" s="31">
        <v>2</v>
      </c>
      <c r="T9" s="31">
        <v>0</v>
      </c>
      <c r="U9" s="31">
        <v>9.92</v>
      </c>
      <c r="V9" s="31">
        <v>0.33</v>
      </c>
      <c r="W9" s="31">
        <v>25.67</v>
      </c>
      <c r="X9" s="31">
        <v>8</v>
      </c>
      <c r="Y9" s="31">
        <v>1</v>
      </c>
      <c r="Z9" s="31">
        <v>11.67</v>
      </c>
      <c r="AA9" s="5">
        <v>145.94999999999999</v>
      </c>
    </row>
    <row r="10" spans="1:27" ht="24" x14ac:dyDescent="0.2">
      <c r="A10" s="5">
        <v>9</v>
      </c>
      <c r="B10" s="25" t="s">
        <v>35</v>
      </c>
      <c r="C10" s="6" t="s">
        <v>81</v>
      </c>
      <c r="D10" s="31">
        <v>27</v>
      </c>
      <c r="E10" s="31">
        <v>15</v>
      </c>
      <c r="F10" s="31">
        <v>0</v>
      </c>
      <c r="G10" s="31">
        <v>10</v>
      </c>
      <c r="H10" s="31">
        <v>0</v>
      </c>
      <c r="I10" s="31">
        <v>2.71</v>
      </c>
      <c r="J10" s="31">
        <v>0</v>
      </c>
      <c r="K10" s="31">
        <v>0</v>
      </c>
      <c r="L10" s="31">
        <v>0</v>
      </c>
      <c r="M10" s="31">
        <v>0</v>
      </c>
      <c r="N10" s="31">
        <v>30</v>
      </c>
      <c r="O10" s="31">
        <v>4</v>
      </c>
      <c r="P10" s="31">
        <v>2</v>
      </c>
      <c r="Q10" s="31">
        <v>5</v>
      </c>
      <c r="R10" s="31">
        <v>2</v>
      </c>
      <c r="S10" s="31">
        <v>4</v>
      </c>
      <c r="T10" s="31">
        <v>0</v>
      </c>
      <c r="U10" s="31">
        <v>3</v>
      </c>
      <c r="V10" s="31">
        <v>5</v>
      </c>
      <c r="W10" s="31">
        <v>16</v>
      </c>
      <c r="X10" s="31">
        <v>6.33</v>
      </c>
      <c r="Y10" s="31">
        <v>0</v>
      </c>
      <c r="Z10" s="31">
        <v>8</v>
      </c>
      <c r="AA10" s="5">
        <v>140.04</v>
      </c>
    </row>
    <row r="11" spans="1:27" x14ac:dyDescent="0.2">
      <c r="A11" s="5">
        <v>10</v>
      </c>
      <c r="B11" s="25" t="s">
        <v>12</v>
      </c>
      <c r="C11" s="6" t="s">
        <v>62</v>
      </c>
      <c r="D11" s="31">
        <v>0</v>
      </c>
      <c r="E11" s="31">
        <v>15</v>
      </c>
      <c r="F11" s="31">
        <v>0</v>
      </c>
      <c r="G11" s="31">
        <v>25</v>
      </c>
      <c r="H11" s="31">
        <v>0</v>
      </c>
      <c r="I11" s="31">
        <v>4.6100000000000003</v>
      </c>
      <c r="J11" s="31">
        <v>0</v>
      </c>
      <c r="K11" s="31">
        <v>0</v>
      </c>
      <c r="L11" s="31">
        <v>0</v>
      </c>
      <c r="M11" s="31">
        <v>0</v>
      </c>
      <c r="N11" s="31">
        <v>30</v>
      </c>
      <c r="O11" s="31">
        <v>4</v>
      </c>
      <c r="P11" s="31">
        <v>2.33</v>
      </c>
      <c r="Q11" s="31">
        <v>2.67</v>
      </c>
      <c r="R11" s="31">
        <v>3</v>
      </c>
      <c r="S11" s="31">
        <v>2.67</v>
      </c>
      <c r="T11" s="31">
        <v>0</v>
      </c>
      <c r="U11" s="31">
        <v>0</v>
      </c>
      <c r="V11" s="31">
        <v>6</v>
      </c>
      <c r="W11" s="31">
        <v>26.33</v>
      </c>
      <c r="X11" s="31">
        <v>1</v>
      </c>
      <c r="Y11" s="31">
        <v>3</v>
      </c>
      <c r="Z11" s="31">
        <v>5.67</v>
      </c>
      <c r="AA11" s="5">
        <v>131.27000000000001</v>
      </c>
    </row>
    <row r="12" spans="1:27" x14ac:dyDescent="0.2">
      <c r="A12" s="5">
        <v>11</v>
      </c>
      <c r="B12" s="25" t="s">
        <v>12</v>
      </c>
      <c r="C12" s="6" t="s">
        <v>63</v>
      </c>
      <c r="D12" s="31">
        <v>0</v>
      </c>
      <c r="E12" s="31">
        <v>12.57</v>
      </c>
      <c r="F12" s="31">
        <v>0</v>
      </c>
      <c r="G12" s="31">
        <v>25</v>
      </c>
      <c r="H12" s="31">
        <v>0</v>
      </c>
      <c r="I12" s="31">
        <v>4.6100000000000003</v>
      </c>
      <c r="J12" s="31">
        <v>0</v>
      </c>
      <c r="K12" s="31">
        <v>0</v>
      </c>
      <c r="L12" s="31">
        <v>0</v>
      </c>
      <c r="M12" s="31">
        <v>0</v>
      </c>
      <c r="N12" s="31">
        <v>30</v>
      </c>
      <c r="O12" s="31">
        <v>4</v>
      </c>
      <c r="P12" s="31">
        <v>2.33</v>
      </c>
      <c r="Q12" s="31">
        <v>2.67</v>
      </c>
      <c r="R12" s="31">
        <v>3</v>
      </c>
      <c r="S12" s="31">
        <v>2.67</v>
      </c>
      <c r="T12" s="31">
        <v>0</v>
      </c>
      <c r="U12" s="31">
        <v>0</v>
      </c>
      <c r="V12" s="31">
        <v>6</v>
      </c>
      <c r="W12" s="31">
        <v>25.67</v>
      </c>
      <c r="X12" s="31">
        <v>1</v>
      </c>
      <c r="Y12" s="31">
        <v>3</v>
      </c>
      <c r="Z12" s="31">
        <v>5.67</v>
      </c>
      <c r="AA12" s="5">
        <v>128.18</v>
      </c>
    </row>
    <row r="13" spans="1:27" x14ac:dyDescent="0.2">
      <c r="A13" s="5">
        <v>12</v>
      </c>
      <c r="B13" s="25" t="s">
        <v>12</v>
      </c>
      <c r="C13" s="6" t="s">
        <v>65</v>
      </c>
      <c r="D13" s="31">
        <v>0</v>
      </c>
      <c r="E13" s="31">
        <v>6.28</v>
      </c>
      <c r="F13" s="31">
        <v>0</v>
      </c>
      <c r="G13" s="31">
        <v>25</v>
      </c>
      <c r="H13" s="31">
        <v>0</v>
      </c>
      <c r="I13" s="31">
        <v>4.6100000000000003</v>
      </c>
      <c r="J13" s="31">
        <v>0</v>
      </c>
      <c r="K13" s="31">
        <v>0</v>
      </c>
      <c r="L13" s="31">
        <v>0</v>
      </c>
      <c r="M13" s="31">
        <v>0</v>
      </c>
      <c r="N13" s="31">
        <v>30</v>
      </c>
      <c r="O13" s="31">
        <v>4</v>
      </c>
      <c r="P13" s="31">
        <v>2.33</v>
      </c>
      <c r="Q13" s="31">
        <v>2.67</v>
      </c>
      <c r="R13" s="31">
        <v>3</v>
      </c>
      <c r="S13" s="31">
        <v>2.67</v>
      </c>
      <c r="T13" s="31">
        <v>0</v>
      </c>
      <c r="U13" s="31">
        <v>0</v>
      </c>
      <c r="V13" s="31">
        <v>6</v>
      </c>
      <c r="W13" s="31">
        <v>27</v>
      </c>
      <c r="X13" s="31">
        <v>1</v>
      </c>
      <c r="Y13" s="31">
        <v>3</v>
      </c>
      <c r="Z13" s="31">
        <v>5.67</v>
      </c>
      <c r="AA13" s="5">
        <v>123.23</v>
      </c>
    </row>
    <row r="14" spans="1:27" x14ac:dyDescent="0.2">
      <c r="A14" s="5">
        <v>13</v>
      </c>
      <c r="B14" s="25" t="s">
        <v>12</v>
      </c>
      <c r="C14" s="6" t="s">
        <v>67</v>
      </c>
      <c r="D14" s="31">
        <v>0</v>
      </c>
      <c r="E14" s="31">
        <v>13.79</v>
      </c>
      <c r="F14" s="31">
        <v>0</v>
      </c>
      <c r="G14" s="31">
        <v>20</v>
      </c>
      <c r="H14" s="31">
        <v>0</v>
      </c>
      <c r="I14" s="31">
        <v>4.53</v>
      </c>
      <c r="J14" s="31">
        <v>0</v>
      </c>
      <c r="K14" s="31">
        <v>0</v>
      </c>
      <c r="L14" s="31">
        <v>0</v>
      </c>
      <c r="M14" s="31">
        <v>0</v>
      </c>
      <c r="N14" s="31">
        <v>30</v>
      </c>
      <c r="O14" s="31">
        <v>4</v>
      </c>
      <c r="P14" s="31">
        <v>2</v>
      </c>
      <c r="Q14" s="31">
        <v>3.33</v>
      </c>
      <c r="R14" s="31">
        <v>3</v>
      </c>
      <c r="S14" s="31">
        <v>2</v>
      </c>
      <c r="T14" s="31">
        <v>0</v>
      </c>
      <c r="U14" s="31">
        <v>0</v>
      </c>
      <c r="V14" s="31">
        <v>5.33</v>
      </c>
      <c r="W14" s="31">
        <v>27</v>
      </c>
      <c r="X14" s="31">
        <v>0.33</v>
      </c>
      <c r="Y14" s="31">
        <v>0</v>
      </c>
      <c r="Z14" s="31">
        <v>5</v>
      </c>
      <c r="AA14" s="5">
        <v>120.32</v>
      </c>
    </row>
    <row r="15" spans="1:27" x14ac:dyDescent="0.2">
      <c r="A15" s="5">
        <v>14</v>
      </c>
      <c r="B15" s="25" t="s">
        <v>12</v>
      </c>
      <c r="C15" s="6" t="s">
        <v>68</v>
      </c>
      <c r="D15" s="31">
        <v>0</v>
      </c>
      <c r="E15" s="31">
        <v>9.3800000000000008</v>
      </c>
      <c r="F15" s="31">
        <v>0</v>
      </c>
      <c r="G15" s="31">
        <v>20</v>
      </c>
      <c r="H15" s="31">
        <v>0</v>
      </c>
      <c r="I15" s="31">
        <v>4.6100000000000003</v>
      </c>
      <c r="J15" s="31">
        <v>0</v>
      </c>
      <c r="K15" s="31">
        <v>0</v>
      </c>
      <c r="L15" s="31">
        <v>0</v>
      </c>
      <c r="M15" s="31">
        <v>0</v>
      </c>
      <c r="N15" s="31">
        <v>30</v>
      </c>
      <c r="O15" s="31">
        <v>4</v>
      </c>
      <c r="P15" s="31">
        <v>2</v>
      </c>
      <c r="Q15" s="31">
        <v>3.33</v>
      </c>
      <c r="R15" s="31">
        <v>3</v>
      </c>
      <c r="S15" s="31">
        <v>2</v>
      </c>
      <c r="T15" s="31">
        <v>0</v>
      </c>
      <c r="U15" s="31">
        <v>0</v>
      </c>
      <c r="V15" s="31">
        <v>5.33</v>
      </c>
      <c r="W15" s="31">
        <v>26.33</v>
      </c>
      <c r="X15" s="31">
        <v>0.33</v>
      </c>
      <c r="Y15" s="31">
        <v>0</v>
      </c>
      <c r="Z15" s="31">
        <v>5</v>
      </c>
      <c r="AA15" s="5">
        <v>115.32</v>
      </c>
    </row>
    <row r="16" spans="1:27" x14ac:dyDescent="0.2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2:27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2:27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2:27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2:27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2:27" x14ac:dyDescent="0.2">
      <c r="B21" s="12"/>
      <c r="C21" s="12"/>
      <c r="D21" s="13"/>
      <c r="E21" s="14"/>
      <c r="F21" s="13"/>
      <c r="G21" s="13"/>
      <c r="H21" s="13"/>
      <c r="I21" s="14"/>
      <c r="J21" s="14"/>
      <c r="K21" s="14"/>
      <c r="L21" s="14"/>
      <c r="M21" s="13"/>
      <c r="N21" s="13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2:27" x14ac:dyDescent="0.2">
      <c r="B22" s="12"/>
      <c r="C22" s="12"/>
      <c r="D22" s="13"/>
      <c r="E22" s="14"/>
      <c r="F22" s="13"/>
      <c r="G22" s="13"/>
      <c r="H22" s="13"/>
      <c r="I22" s="14"/>
      <c r="J22" s="14"/>
      <c r="K22" s="14"/>
      <c r="L22" s="14"/>
      <c r="M22" s="13"/>
      <c r="N22" s="13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2:27" x14ac:dyDescent="0.2">
      <c r="B23" s="12"/>
      <c r="C23" s="12"/>
      <c r="D23" s="13"/>
      <c r="E23" s="14"/>
      <c r="F23" s="13"/>
      <c r="G23" s="13"/>
      <c r="H23" s="13"/>
      <c r="I23" s="14"/>
      <c r="J23" s="14"/>
      <c r="K23" s="14"/>
      <c r="L23" s="14"/>
      <c r="M23" s="13"/>
      <c r="N23" s="13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2:27" x14ac:dyDescent="0.2">
      <c r="B24" s="12"/>
      <c r="C24" s="12"/>
      <c r="D24" s="13"/>
      <c r="E24" s="14"/>
      <c r="F24" s="13"/>
      <c r="G24" s="13"/>
      <c r="H24" s="13"/>
      <c r="I24" s="14"/>
      <c r="J24" s="14"/>
      <c r="K24" s="14"/>
      <c r="L24" s="14"/>
      <c r="M24" s="13"/>
      <c r="N24" s="13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2:27" x14ac:dyDescent="0.2">
      <c r="B25" s="12"/>
      <c r="C25" s="12"/>
      <c r="D25" s="13"/>
      <c r="E25" s="14"/>
      <c r="F25" s="13"/>
      <c r="G25" s="13"/>
      <c r="H25" s="13"/>
      <c r="I25" s="14"/>
      <c r="J25" s="14"/>
      <c r="K25" s="14"/>
      <c r="L25" s="14"/>
      <c r="M25" s="13"/>
      <c r="N25" s="13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2:27" x14ac:dyDescent="0.2">
      <c r="B26" s="12"/>
      <c r="C26" s="12"/>
      <c r="D26" s="13"/>
      <c r="E26" s="14"/>
      <c r="F26" s="13"/>
      <c r="G26" s="13"/>
      <c r="H26" s="13"/>
      <c r="I26" s="14"/>
      <c r="J26" s="14"/>
      <c r="K26" s="14"/>
      <c r="L26" s="14"/>
      <c r="M26" s="13"/>
      <c r="N26" s="13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2:27" x14ac:dyDescent="0.2">
      <c r="B27" s="12"/>
      <c r="C27" s="12"/>
      <c r="D27" s="13"/>
      <c r="E27" s="14"/>
      <c r="F27" s="13"/>
      <c r="G27" s="13"/>
      <c r="H27" s="13"/>
      <c r="I27" s="14"/>
      <c r="J27" s="14"/>
      <c r="K27" s="14"/>
      <c r="L27" s="14"/>
      <c r="M27" s="13"/>
      <c r="N27" s="13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</row>
    <row r="28" spans="2:27" x14ac:dyDescent="0.2">
      <c r="B28" s="12"/>
      <c r="C28" s="12"/>
      <c r="D28" s="13"/>
      <c r="E28" s="14"/>
      <c r="F28" s="13"/>
      <c r="G28" s="13"/>
      <c r="H28" s="13"/>
      <c r="I28" s="14"/>
      <c r="J28" s="14"/>
      <c r="K28" s="14"/>
      <c r="L28" s="14"/>
      <c r="M28" s="13"/>
      <c r="N28" s="13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2:27" x14ac:dyDescent="0.2">
      <c r="B29" s="12"/>
      <c r="C29" s="12"/>
      <c r="D29" s="13"/>
      <c r="E29" s="14"/>
      <c r="F29" s="13"/>
      <c r="G29" s="13"/>
      <c r="H29" s="13"/>
      <c r="I29" s="14"/>
      <c r="J29" s="14"/>
      <c r="K29" s="14"/>
      <c r="L29" s="14"/>
      <c r="M29" s="13"/>
      <c r="N29" s="13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2:27" x14ac:dyDescent="0.2">
      <c r="B30" s="12"/>
      <c r="C30" s="12"/>
      <c r="D30" s="13"/>
      <c r="E30" s="14"/>
      <c r="F30" s="13"/>
      <c r="G30" s="13"/>
      <c r="H30" s="13"/>
      <c r="I30" s="14"/>
      <c r="J30" s="14"/>
      <c r="K30" s="14"/>
      <c r="L30" s="14"/>
      <c r="M30" s="13"/>
      <c r="N30" s="13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2:27" x14ac:dyDescent="0.2">
      <c r="B31" s="12"/>
      <c r="C31" s="12"/>
      <c r="D31" s="13"/>
      <c r="E31" s="14"/>
      <c r="F31" s="13"/>
      <c r="G31" s="13"/>
      <c r="H31" s="13"/>
      <c r="I31" s="14"/>
      <c r="J31" s="14"/>
      <c r="K31" s="14"/>
      <c r="L31" s="14"/>
      <c r="M31" s="13"/>
      <c r="N31" s="13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2:27" x14ac:dyDescent="0.2">
      <c r="B32" s="12"/>
      <c r="C32" s="12"/>
      <c r="D32" s="13"/>
      <c r="E32" s="14"/>
      <c r="F32" s="13"/>
      <c r="G32" s="13"/>
      <c r="H32" s="13"/>
      <c r="I32" s="14"/>
      <c r="J32" s="14"/>
      <c r="K32" s="14"/>
      <c r="L32" s="14"/>
      <c r="M32" s="13"/>
      <c r="N32" s="13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2:27" x14ac:dyDescent="0.2">
      <c r="B33" s="12"/>
      <c r="C33" s="12"/>
      <c r="D33" s="13"/>
      <c r="E33" s="14"/>
      <c r="F33" s="13"/>
      <c r="G33" s="13"/>
      <c r="H33" s="13"/>
      <c r="I33" s="14"/>
      <c r="J33" s="14"/>
      <c r="K33" s="14"/>
      <c r="L33" s="14"/>
      <c r="M33" s="13"/>
      <c r="N33" s="13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2:27" x14ac:dyDescent="0.2">
      <c r="B34" s="12"/>
      <c r="C34" s="12"/>
      <c r="D34" s="13"/>
      <c r="E34" s="14"/>
      <c r="F34" s="13"/>
      <c r="G34" s="13"/>
      <c r="H34" s="13"/>
      <c r="I34" s="14"/>
      <c r="J34" s="14"/>
      <c r="K34" s="14"/>
      <c r="L34" s="14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2:27" x14ac:dyDescent="0.2">
      <c r="B35" s="12"/>
      <c r="C35" s="12"/>
      <c r="D35" s="13"/>
      <c r="E35" s="14"/>
      <c r="F35" s="13"/>
      <c r="G35" s="13"/>
      <c r="H35" s="13"/>
      <c r="I35" s="14"/>
      <c r="J35" s="14"/>
      <c r="K35" s="14"/>
      <c r="L35" s="14"/>
      <c r="M35" s="13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2:27" x14ac:dyDescent="0.2">
      <c r="B36" s="12"/>
      <c r="C36" s="12"/>
      <c r="D36" s="13"/>
      <c r="E36" s="14"/>
      <c r="F36" s="13"/>
      <c r="G36" s="13"/>
      <c r="H36" s="13"/>
      <c r="I36" s="14"/>
      <c r="J36" s="14"/>
      <c r="K36" s="14"/>
      <c r="L36" s="14"/>
      <c r="M36" s="13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2:27" x14ac:dyDescent="0.2">
      <c r="B37" s="12"/>
      <c r="C37" s="12"/>
      <c r="D37" s="13"/>
      <c r="E37" s="14"/>
      <c r="F37" s="13"/>
      <c r="G37" s="13"/>
      <c r="H37" s="13"/>
      <c r="I37" s="14"/>
      <c r="J37" s="14"/>
      <c r="K37" s="14"/>
      <c r="L37" s="14"/>
      <c r="M37" s="13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2:27" ht="14.25" customHeight="1" x14ac:dyDescent="0.2">
      <c r="B38" s="12"/>
      <c r="C38" s="12"/>
      <c r="D38" s="13"/>
      <c r="E38" s="14"/>
      <c r="F38" s="13"/>
      <c r="G38" s="13"/>
      <c r="H38" s="13"/>
      <c r="I38" s="14"/>
      <c r="J38" s="14"/>
      <c r="K38" s="14"/>
      <c r="L38" s="14"/>
      <c r="M38" s="13"/>
      <c r="N38" s="13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2:27" ht="14.25" customHeight="1" x14ac:dyDescent="0.2">
      <c r="B39" s="12"/>
      <c r="C39" s="12"/>
      <c r="D39" s="13"/>
      <c r="E39" s="14"/>
      <c r="F39" s="13"/>
      <c r="G39" s="13"/>
      <c r="H39" s="13"/>
      <c r="I39" s="14"/>
      <c r="J39" s="14"/>
      <c r="K39" s="14"/>
      <c r="L39" s="14"/>
      <c r="M39" s="13"/>
      <c r="N39" s="13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2:27" x14ac:dyDescent="0.2">
      <c r="B40" s="12"/>
      <c r="C40" s="12"/>
      <c r="D40" s="13"/>
      <c r="E40" s="14"/>
      <c r="F40" s="13"/>
      <c r="G40" s="13"/>
      <c r="H40" s="13"/>
      <c r="I40" s="14"/>
      <c r="J40" s="14"/>
      <c r="K40" s="14"/>
      <c r="L40" s="14"/>
      <c r="M40" s="13"/>
      <c r="N40" s="1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2:27" x14ac:dyDescent="0.2">
      <c r="B41" s="12"/>
      <c r="C41" s="12"/>
      <c r="D41" s="13"/>
      <c r="E41" s="14"/>
      <c r="F41" s="13"/>
      <c r="G41" s="13"/>
      <c r="H41" s="13"/>
      <c r="I41" s="14"/>
      <c r="J41" s="14"/>
      <c r="K41" s="14"/>
      <c r="L41" s="14"/>
      <c r="M41" s="13"/>
      <c r="N41" s="13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2:27" x14ac:dyDescent="0.2">
      <c r="B42" s="12"/>
      <c r="C42" s="12"/>
      <c r="D42" s="13"/>
      <c r="E42" s="14"/>
      <c r="F42" s="13"/>
      <c r="G42" s="13"/>
      <c r="H42" s="13"/>
      <c r="I42" s="14"/>
      <c r="J42" s="14"/>
      <c r="K42" s="14"/>
      <c r="L42" s="14"/>
      <c r="M42" s="13"/>
      <c r="N42" s="13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2:27" x14ac:dyDescent="0.2">
      <c r="B43" s="12"/>
      <c r="C43" s="12"/>
      <c r="D43" s="13"/>
      <c r="E43" s="14"/>
      <c r="F43" s="13"/>
      <c r="G43" s="13"/>
      <c r="H43" s="13"/>
      <c r="I43" s="14"/>
      <c r="J43" s="14"/>
      <c r="K43" s="14"/>
      <c r="L43" s="14"/>
      <c r="M43" s="13"/>
      <c r="N43" s="13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2:27" x14ac:dyDescent="0.2">
      <c r="B44" s="12"/>
      <c r="C44" s="12"/>
      <c r="D44" s="13"/>
      <c r="E44" s="14"/>
      <c r="F44" s="13"/>
      <c r="G44" s="13"/>
      <c r="H44" s="13"/>
      <c r="I44" s="14"/>
      <c r="J44" s="14"/>
      <c r="K44" s="14"/>
      <c r="L44" s="14"/>
      <c r="M44" s="13"/>
      <c r="N44" s="13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2:27" x14ac:dyDescent="0.2">
      <c r="B45" s="12"/>
      <c r="C45" s="12"/>
      <c r="D45" s="13"/>
      <c r="E45" s="14"/>
      <c r="F45" s="13"/>
      <c r="G45" s="13"/>
      <c r="H45" s="13"/>
      <c r="I45" s="14"/>
      <c r="J45" s="14"/>
      <c r="K45" s="14"/>
      <c r="L45" s="14"/>
      <c r="M45" s="13"/>
      <c r="N45" s="13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2:27" ht="14.25" customHeight="1" x14ac:dyDescent="0.2">
      <c r="B46" s="12"/>
      <c r="C46" s="12"/>
      <c r="D46" s="13"/>
      <c r="E46" s="14"/>
      <c r="F46" s="13"/>
      <c r="G46" s="13"/>
      <c r="H46" s="13"/>
      <c r="I46" s="14"/>
      <c r="J46" s="14"/>
      <c r="K46" s="14"/>
      <c r="L46" s="14"/>
      <c r="M46" s="13"/>
      <c r="N46" s="13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2:27" x14ac:dyDescent="0.2">
      <c r="B47" s="12"/>
      <c r="C47" s="12"/>
      <c r="D47" s="13"/>
      <c r="E47" s="14"/>
      <c r="F47" s="13"/>
      <c r="G47" s="13"/>
      <c r="H47" s="13"/>
      <c r="I47" s="14"/>
      <c r="J47" s="14"/>
      <c r="K47" s="14"/>
      <c r="L47" s="14"/>
      <c r="M47" s="13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2:27" x14ac:dyDescent="0.2">
      <c r="B48" s="12"/>
      <c r="C48" s="12"/>
      <c r="D48" s="13"/>
      <c r="E48" s="14"/>
      <c r="F48" s="13"/>
      <c r="G48" s="13"/>
      <c r="H48" s="13"/>
      <c r="I48" s="14"/>
      <c r="J48" s="14"/>
      <c r="K48" s="14"/>
      <c r="L48" s="14"/>
      <c r="M48" s="13"/>
      <c r="N48" s="13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2:27" x14ac:dyDescent="0.2">
      <c r="B49" s="12"/>
      <c r="C49" s="12"/>
      <c r="D49" s="13"/>
      <c r="E49" s="14"/>
      <c r="F49" s="13"/>
      <c r="G49" s="13"/>
      <c r="H49" s="13"/>
      <c r="I49" s="14"/>
      <c r="J49" s="14"/>
      <c r="K49" s="14"/>
      <c r="L49" s="14"/>
      <c r="M49" s="13"/>
      <c r="N49" s="13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2:27" x14ac:dyDescent="0.2">
      <c r="B50" s="12"/>
      <c r="C50" s="12"/>
      <c r="D50" s="13"/>
      <c r="E50" s="14"/>
      <c r="F50" s="13"/>
      <c r="G50" s="13"/>
      <c r="H50" s="13"/>
      <c r="I50" s="14"/>
      <c r="J50" s="14"/>
      <c r="K50" s="14"/>
      <c r="L50" s="14"/>
      <c r="M50" s="13"/>
      <c r="N50" s="13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2:27" x14ac:dyDescent="0.2">
      <c r="B51" s="12"/>
      <c r="C51" s="12"/>
      <c r="D51" s="13"/>
      <c r="E51" s="14"/>
      <c r="F51" s="13"/>
      <c r="G51" s="13"/>
      <c r="H51" s="13"/>
      <c r="I51" s="14"/>
      <c r="J51" s="14"/>
      <c r="K51" s="14"/>
      <c r="L51" s="14"/>
      <c r="M51" s="13"/>
      <c r="N51" s="13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2:27" x14ac:dyDescent="0.2">
      <c r="B52" s="12"/>
      <c r="C52" s="12"/>
      <c r="D52" s="13"/>
      <c r="E52" s="14"/>
      <c r="F52" s="13"/>
      <c r="G52" s="13"/>
      <c r="H52" s="13"/>
      <c r="I52" s="14"/>
      <c r="J52" s="14"/>
      <c r="K52" s="14"/>
      <c r="L52" s="14"/>
      <c r="M52" s="13"/>
      <c r="N52" s="13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2:27" x14ac:dyDescent="0.2">
      <c r="B53" s="12"/>
      <c r="C53" s="12"/>
      <c r="D53" s="13"/>
      <c r="E53" s="14"/>
      <c r="F53" s="13"/>
      <c r="G53" s="13"/>
      <c r="H53" s="13"/>
      <c r="I53" s="14"/>
      <c r="J53" s="14"/>
      <c r="K53" s="14"/>
      <c r="L53" s="14"/>
      <c r="M53" s="13"/>
      <c r="N53" s="13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2:27" x14ac:dyDescent="0.2">
      <c r="B54" s="12"/>
      <c r="C54" s="12"/>
      <c r="D54" s="13"/>
      <c r="E54" s="14"/>
      <c r="F54" s="13"/>
      <c r="G54" s="13"/>
      <c r="H54" s="13"/>
      <c r="I54" s="14"/>
      <c r="J54" s="14"/>
      <c r="K54" s="14"/>
      <c r="L54" s="14"/>
      <c r="M54" s="13"/>
      <c r="N54" s="13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2:27" x14ac:dyDescent="0.2">
      <c r="B55" s="12"/>
      <c r="C55" s="12"/>
      <c r="D55" s="13"/>
      <c r="E55" s="14"/>
      <c r="F55" s="13"/>
      <c r="G55" s="13"/>
      <c r="H55" s="13"/>
      <c r="I55" s="14"/>
      <c r="J55" s="14"/>
      <c r="K55" s="14"/>
      <c r="L55" s="14"/>
      <c r="M55" s="13"/>
      <c r="N55" s="13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2:27" x14ac:dyDescent="0.2">
      <c r="B56" s="12"/>
      <c r="C56" s="12"/>
      <c r="D56" s="13"/>
      <c r="E56" s="14"/>
      <c r="F56" s="13"/>
      <c r="G56" s="13"/>
      <c r="H56" s="13"/>
      <c r="I56" s="14"/>
      <c r="J56" s="14"/>
      <c r="K56" s="14"/>
      <c r="L56" s="14"/>
      <c r="M56" s="13"/>
      <c r="N56" s="13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2:27" ht="14.25" customHeight="1" x14ac:dyDescent="0.2">
      <c r="B57" s="12"/>
      <c r="C57" s="12"/>
      <c r="D57" s="13"/>
      <c r="E57" s="14"/>
      <c r="F57" s="13"/>
      <c r="G57" s="13"/>
      <c r="H57" s="13"/>
      <c r="I57" s="14"/>
      <c r="J57" s="14"/>
      <c r="K57" s="14"/>
      <c r="L57" s="14"/>
      <c r="M57" s="13"/>
      <c r="N57" s="13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2:27" x14ac:dyDescent="0.2">
      <c r="B58" s="12"/>
      <c r="C58" s="12"/>
      <c r="D58" s="13"/>
      <c r="E58" s="14"/>
      <c r="F58" s="13"/>
      <c r="G58" s="13"/>
      <c r="H58" s="13"/>
      <c r="I58" s="14"/>
      <c r="J58" s="14"/>
      <c r="K58" s="14"/>
      <c r="L58" s="14"/>
      <c r="M58" s="13"/>
      <c r="N58" s="13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2:27" x14ac:dyDescent="0.2">
      <c r="B59" s="12"/>
      <c r="C59" s="12"/>
      <c r="D59" s="13"/>
      <c r="E59" s="14"/>
      <c r="F59" s="13"/>
      <c r="G59" s="13"/>
      <c r="H59" s="13"/>
      <c r="I59" s="14"/>
      <c r="J59" s="14"/>
      <c r="K59" s="14"/>
      <c r="L59" s="14"/>
      <c r="M59" s="13"/>
      <c r="N59" s="13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2:27" x14ac:dyDescent="0.2">
      <c r="B60" s="12"/>
      <c r="C60" s="12"/>
      <c r="D60" s="13"/>
      <c r="E60" s="14"/>
      <c r="F60" s="13"/>
      <c r="G60" s="13"/>
      <c r="H60" s="13"/>
      <c r="I60" s="14"/>
      <c r="J60" s="14"/>
      <c r="K60" s="14"/>
      <c r="L60" s="14"/>
      <c r="M60" s="13"/>
      <c r="N60" s="13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2:27" x14ac:dyDescent="0.2">
      <c r="B61" s="12"/>
      <c r="C61" s="12"/>
      <c r="D61" s="13"/>
      <c r="E61" s="14"/>
      <c r="F61" s="13"/>
      <c r="G61" s="13"/>
      <c r="H61" s="13"/>
      <c r="I61" s="14"/>
      <c r="J61" s="14"/>
      <c r="K61" s="14"/>
      <c r="L61" s="14"/>
      <c r="M61" s="13"/>
      <c r="N61" s="13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2:27" x14ac:dyDescent="0.2">
      <c r="B62" s="12"/>
      <c r="C62" s="12"/>
      <c r="D62" s="13"/>
      <c r="E62" s="14"/>
      <c r="F62" s="13"/>
      <c r="G62" s="13"/>
      <c r="H62" s="13"/>
      <c r="I62" s="14"/>
      <c r="J62" s="14"/>
      <c r="K62" s="14"/>
      <c r="L62" s="14"/>
      <c r="M62" s="13"/>
      <c r="N62" s="13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2:27" x14ac:dyDescent="0.2">
      <c r="B63" s="12"/>
      <c r="C63" s="12"/>
      <c r="D63" s="13"/>
      <c r="E63" s="14"/>
      <c r="F63" s="13"/>
      <c r="G63" s="13"/>
      <c r="H63" s="13"/>
      <c r="I63" s="14"/>
      <c r="J63" s="14"/>
      <c r="K63" s="14"/>
      <c r="L63" s="14"/>
      <c r="M63" s="13"/>
      <c r="N63" s="13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2:27" x14ac:dyDescent="0.2">
      <c r="B64" s="12"/>
      <c r="C64" s="12"/>
      <c r="D64" s="13"/>
      <c r="E64" s="14"/>
      <c r="F64" s="13"/>
      <c r="G64" s="13"/>
      <c r="H64" s="13"/>
      <c r="I64" s="14"/>
      <c r="J64" s="14"/>
      <c r="K64" s="14"/>
      <c r="L64" s="14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2:27" x14ac:dyDescent="0.2">
      <c r="B65" s="12"/>
      <c r="C65" s="12"/>
      <c r="D65" s="13"/>
      <c r="E65" s="14"/>
      <c r="F65" s="13"/>
      <c r="G65" s="13"/>
      <c r="H65" s="13"/>
      <c r="I65" s="14"/>
      <c r="J65" s="14"/>
      <c r="K65" s="14"/>
      <c r="L65" s="14"/>
      <c r="M65" s="13"/>
      <c r="N65" s="13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2:27" x14ac:dyDescent="0.2">
      <c r="B66" s="12"/>
      <c r="C66" s="12"/>
      <c r="D66" s="13"/>
      <c r="E66" s="14"/>
      <c r="F66" s="13"/>
      <c r="G66" s="13"/>
      <c r="H66" s="13"/>
      <c r="I66" s="14"/>
      <c r="J66" s="14"/>
      <c r="K66" s="14"/>
      <c r="L66" s="14"/>
      <c r="M66" s="13"/>
      <c r="N66" s="13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2:27" x14ac:dyDescent="0.2">
      <c r="B67" s="12"/>
      <c r="C67" s="12"/>
      <c r="D67" s="13"/>
      <c r="E67" s="14"/>
      <c r="F67" s="13"/>
      <c r="G67" s="13"/>
      <c r="H67" s="13"/>
      <c r="I67" s="14"/>
      <c r="J67" s="14"/>
      <c r="K67" s="14"/>
      <c r="L67" s="14"/>
      <c r="M67" s="13"/>
      <c r="N67" s="13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2:27" x14ac:dyDescent="0.2">
      <c r="B68" s="12"/>
      <c r="C68" s="12"/>
      <c r="D68" s="13"/>
      <c r="E68" s="14"/>
      <c r="F68" s="13"/>
      <c r="G68" s="13"/>
      <c r="H68" s="13"/>
      <c r="I68" s="14"/>
      <c r="J68" s="14"/>
      <c r="K68" s="14"/>
      <c r="L68" s="14"/>
      <c r="M68" s="13"/>
      <c r="N68" s="13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2:27" x14ac:dyDescent="0.2">
      <c r="B69" s="12"/>
      <c r="C69" s="12"/>
      <c r="D69" s="13"/>
      <c r="E69" s="14"/>
      <c r="F69" s="13"/>
      <c r="G69" s="13"/>
      <c r="H69" s="13"/>
      <c r="I69" s="14"/>
      <c r="J69" s="14"/>
      <c r="K69" s="14"/>
      <c r="L69" s="14"/>
      <c r="M69" s="13"/>
      <c r="N69" s="13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2:27" ht="14.25" customHeight="1" x14ac:dyDescent="0.2">
      <c r="B70" s="12"/>
      <c r="C70" s="12"/>
      <c r="D70" s="13"/>
      <c r="E70" s="14"/>
      <c r="F70" s="13"/>
      <c r="G70" s="13"/>
      <c r="H70" s="13"/>
      <c r="I70" s="14"/>
      <c r="J70" s="14"/>
      <c r="K70" s="14"/>
      <c r="L70" s="14"/>
      <c r="M70" s="13"/>
      <c r="N70" s="13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2:27" x14ac:dyDescent="0.2">
      <c r="B71" s="12"/>
      <c r="C71" s="12"/>
      <c r="D71" s="13"/>
      <c r="E71" s="14"/>
      <c r="F71" s="13"/>
      <c r="G71" s="13"/>
      <c r="H71" s="13"/>
      <c r="I71" s="14"/>
      <c r="J71" s="14"/>
      <c r="K71" s="14"/>
      <c r="L71" s="14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2:27" ht="14.25" customHeight="1" x14ac:dyDescent="0.2">
      <c r="B72" s="12"/>
      <c r="C72" s="12"/>
      <c r="D72" s="13"/>
      <c r="E72" s="14"/>
      <c r="F72" s="13"/>
      <c r="G72" s="13"/>
      <c r="H72" s="13"/>
      <c r="I72" s="14"/>
      <c r="J72" s="14"/>
      <c r="K72" s="14"/>
      <c r="L72" s="14"/>
      <c r="M72" s="13"/>
      <c r="N72" s="13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2:27" ht="14.25" customHeight="1" x14ac:dyDescent="0.2">
      <c r="B73" s="12"/>
      <c r="C73" s="12"/>
      <c r="D73" s="13"/>
      <c r="E73" s="14"/>
      <c r="F73" s="13"/>
      <c r="G73" s="13"/>
      <c r="H73" s="13"/>
      <c r="I73" s="14"/>
      <c r="J73" s="14"/>
      <c r="K73" s="14"/>
      <c r="L73" s="14"/>
      <c r="M73" s="13"/>
      <c r="N73" s="13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2:27" x14ac:dyDescent="0.2">
      <c r="B74" s="12"/>
      <c r="C74" s="12"/>
      <c r="D74" s="13"/>
      <c r="E74" s="14"/>
      <c r="F74" s="13"/>
      <c r="G74" s="13"/>
      <c r="H74" s="13"/>
      <c r="I74" s="14"/>
      <c r="J74" s="14"/>
      <c r="K74" s="14"/>
      <c r="L74" s="14"/>
      <c r="M74" s="13"/>
      <c r="N74" s="13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2:27" x14ac:dyDescent="0.2">
      <c r="B75" s="12"/>
      <c r="C75" s="12"/>
      <c r="D75" s="13"/>
      <c r="E75" s="14"/>
      <c r="F75" s="13"/>
      <c r="G75" s="13"/>
      <c r="H75" s="13"/>
      <c r="I75" s="14"/>
      <c r="J75" s="14"/>
      <c r="K75" s="14"/>
      <c r="L75" s="14"/>
      <c r="M75" s="13"/>
      <c r="N75" s="13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2:27" x14ac:dyDescent="0.2">
      <c r="B76" s="12"/>
      <c r="C76" s="12"/>
      <c r="D76" s="13"/>
      <c r="E76" s="14"/>
      <c r="F76" s="13"/>
      <c r="G76" s="13"/>
      <c r="H76" s="13"/>
      <c r="I76" s="14"/>
      <c r="J76" s="14"/>
      <c r="K76" s="14"/>
      <c r="L76" s="14"/>
      <c r="M76" s="13"/>
      <c r="N76" s="13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2:27" ht="14.25" customHeight="1" x14ac:dyDescent="0.2">
      <c r="B77" s="12"/>
      <c r="C77" s="12"/>
      <c r="D77" s="13"/>
      <c r="E77" s="14"/>
      <c r="F77" s="13"/>
      <c r="G77" s="13"/>
      <c r="H77" s="13"/>
      <c r="I77" s="14"/>
      <c r="J77" s="14"/>
      <c r="K77" s="14"/>
      <c r="L77" s="14"/>
      <c r="M77" s="13"/>
      <c r="N77" s="13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</sheetData>
  <autoFilter ref="A1:AA15" xr:uid="{00000000-0001-0000-0100-000000000000}">
    <sortState xmlns:xlrd2="http://schemas.microsoft.com/office/spreadsheetml/2017/richdata2" ref="A2:AA15">
      <sortCondition ref="A1:A15"/>
    </sortState>
  </autoFilter>
  <pageMargins left="0.5" right="0.5" top="0.6" bottom="0.6" header="0.5" footer="0.35"/>
  <pageSetup paperSize="5" scale="78" fitToHeight="0" orientation="landscape" r:id="rId1"/>
  <headerFooter>
    <oddFooter>&amp;L&amp;"Arial,Bold"&amp;8Issue Date: 2/20/2026
Run Date: 2/19/2026&amp;C&amp;"Arial,Bold"&amp;8School Construction Grant Fund&amp;R&amp;"Arial,Bold"&amp;8Page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58776-CF44-4F28-A42A-B6A683355B6F}">
  <sheetPr>
    <pageSetUpPr fitToPage="1"/>
  </sheetPr>
  <dimension ref="A1:AD105"/>
  <sheetViews>
    <sheetView zoomScaleNormal="100" workbookViewId="0">
      <selection activeCell="E2" sqref="E2:AB2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5" width="6.140625" style="4" customWidth="1"/>
    <col min="6" max="6" width="7" style="59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2851562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0" s="2" customFormat="1" ht="15.75" thickBot="1" x14ac:dyDescent="0.25">
      <c r="C1" s="66"/>
      <c r="D1" s="66"/>
      <c r="E1" s="66" t="s">
        <v>178</v>
      </c>
      <c r="F1" s="56" t="s">
        <v>198</v>
      </c>
      <c r="G1" s="66" t="s">
        <v>180</v>
      </c>
      <c r="H1" s="66" t="s">
        <v>181</v>
      </c>
      <c r="I1" s="66" t="s">
        <v>182</v>
      </c>
      <c r="J1" s="66" t="s">
        <v>173</v>
      </c>
      <c r="K1" s="66" t="s">
        <v>174</v>
      </c>
      <c r="L1" s="66" t="s">
        <v>174</v>
      </c>
      <c r="M1" s="66" t="s">
        <v>175</v>
      </c>
      <c r="N1" s="66" t="s">
        <v>213</v>
      </c>
      <c r="O1" s="66" t="s">
        <v>176</v>
      </c>
      <c r="P1" s="66" t="s">
        <v>177</v>
      </c>
      <c r="Q1" s="66" t="s">
        <v>183</v>
      </c>
      <c r="R1" s="66" t="s">
        <v>184</v>
      </c>
      <c r="S1" s="66" t="s">
        <v>185</v>
      </c>
      <c r="T1" s="66" t="s">
        <v>186</v>
      </c>
      <c r="U1" s="66" t="s">
        <v>187</v>
      </c>
      <c r="V1" s="66" t="s">
        <v>188</v>
      </c>
      <c r="W1" s="66" t="s">
        <v>189</v>
      </c>
      <c r="X1" s="66" t="s">
        <v>190</v>
      </c>
      <c r="Y1" s="66" t="s">
        <v>207</v>
      </c>
      <c r="Z1" s="66" t="s">
        <v>192</v>
      </c>
      <c r="AA1" s="66" t="s">
        <v>193</v>
      </c>
      <c r="AB1" s="66" t="s">
        <v>194</v>
      </c>
      <c r="AC1" s="66"/>
      <c r="AD1" s="66"/>
    </row>
    <row r="2" spans="1:30" s="10" customFormat="1" ht="68.25" thickBot="1" x14ac:dyDescent="0.25">
      <c r="A2" s="7" t="s">
        <v>169</v>
      </c>
      <c r="B2" s="36" t="s">
        <v>209</v>
      </c>
      <c r="C2" s="8" t="s">
        <v>0</v>
      </c>
      <c r="D2" s="8" t="s">
        <v>1</v>
      </c>
      <c r="E2" s="8" t="s">
        <v>214</v>
      </c>
      <c r="F2" s="71" t="s">
        <v>215</v>
      </c>
      <c r="G2" s="8" t="s">
        <v>216</v>
      </c>
      <c r="H2" s="8" t="s">
        <v>217</v>
      </c>
      <c r="I2" s="8" t="s">
        <v>218</v>
      </c>
      <c r="J2" s="8" t="s">
        <v>219</v>
      </c>
      <c r="K2" s="8" t="s">
        <v>220</v>
      </c>
      <c r="L2" s="8" t="s">
        <v>221</v>
      </c>
      <c r="M2" s="8" t="s">
        <v>222</v>
      </c>
      <c r="N2" s="8" t="s">
        <v>240</v>
      </c>
      <c r="O2" s="8" t="s">
        <v>223</v>
      </c>
      <c r="P2" s="8" t="s">
        <v>224</v>
      </c>
      <c r="Q2" s="8" t="s">
        <v>225</v>
      </c>
      <c r="R2" s="8" t="s">
        <v>226</v>
      </c>
      <c r="S2" s="8" t="s">
        <v>227</v>
      </c>
      <c r="T2" s="8" t="s">
        <v>228</v>
      </c>
      <c r="U2" s="8" t="s">
        <v>229</v>
      </c>
      <c r="V2" s="8" t="s">
        <v>230</v>
      </c>
      <c r="W2" s="8" t="s">
        <v>231</v>
      </c>
      <c r="X2" s="8" t="s">
        <v>232</v>
      </c>
      <c r="Y2" s="8" t="s">
        <v>233</v>
      </c>
      <c r="Z2" s="8" t="s">
        <v>234</v>
      </c>
      <c r="AA2" s="8" t="s">
        <v>235</v>
      </c>
      <c r="AB2" s="8" t="s">
        <v>236</v>
      </c>
      <c r="AC2" s="8" t="s">
        <v>2</v>
      </c>
      <c r="AD2" s="9" t="s">
        <v>209</v>
      </c>
    </row>
    <row r="3" spans="1:30" ht="36" x14ac:dyDescent="0.2">
      <c r="A3" s="62">
        <v>1</v>
      </c>
      <c r="B3" s="62">
        <v>1</v>
      </c>
      <c r="C3" s="38" t="s">
        <v>115</v>
      </c>
      <c r="D3" s="38" t="s">
        <v>116</v>
      </c>
      <c r="E3" s="15">
        <v>30</v>
      </c>
      <c r="F3" s="58">
        <v>7.8293016563129019</v>
      </c>
      <c r="G3" s="15">
        <v>0</v>
      </c>
      <c r="H3" s="69">
        <v>20</v>
      </c>
      <c r="I3" s="15">
        <v>0</v>
      </c>
      <c r="J3" s="15">
        <v>1.74</v>
      </c>
      <c r="K3" s="15">
        <v>0</v>
      </c>
      <c r="L3" s="15">
        <v>0</v>
      </c>
      <c r="M3" s="15">
        <v>0</v>
      </c>
      <c r="N3" s="15">
        <v>14.79</v>
      </c>
      <c r="O3" s="15">
        <v>10</v>
      </c>
      <c r="P3" s="15">
        <v>30</v>
      </c>
      <c r="Q3" s="15">
        <v>3.67</v>
      </c>
      <c r="R3" s="15">
        <v>3.33</v>
      </c>
      <c r="S3" s="15">
        <v>3.67</v>
      </c>
      <c r="T3" s="15">
        <v>2.33</v>
      </c>
      <c r="U3" s="15">
        <v>3</v>
      </c>
      <c r="V3" s="15">
        <v>45</v>
      </c>
      <c r="W3" s="15">
        <v>49</v>
      </c>
      <c r="X3" s="15">
        <v>4.33</v>
      </c>
      <c r="Y3" s="15">
        <v>30</v>
      </c>
      <c r="Z3" s="15">
        <v>4</v>
      </c>
      <c r="AA3" s="15">
        <v>0</v>
      </c>
      <c r="AB3" s="15">
        <v>10</v>
      </c>
      <c r="AC3" s="15">
        <v>270.08</v>
      </c>
      <c r="AD3" s="15">
        <f t="shared" ref="AD3:AD34" si="0">SUM(E3:AB3)</f>
        <v>272.68930165631292</v>
      </c>
    </row>
    <row r="4" spans="1:30" ht="24" x14ac:dyDescent="0.2">
      <c r="A4" s="62">
        <v>2</v>
      </c>
      <c r="B4" s="62">
        <v>2</v>
      </c>
      <c r="C4" s="38" t="s">
        <v>117</v>
      </c>
      <c r="D4" s="38" t="s">
        <v>118</v>
      </c>
      <c r="E4" s="15">
        <v>30</v>
      </c>
      <c r="F4" s="58">
        <v>15</v>
      </c>
      <c r="G4" s="15">
        <v>0</v>
      </c>
      <c r="H4" s="69">
        <v>20</v>
      </c>
      <c r="I4" s="15">
        <v>0</v>
      </c>
      <c r="J4" s="15">
        <v>3.68</v>
      </c>
      <c r="K4" s="15">
        <v>0</v>
      </c>
      <c r="L4" s="15">
        <v>0</v>
      </c>
      <c r="M4" s="15">
        <v>0</v>
      </c>
      <c r="N4" s="15">
        <v>18.45</v>
      </c>
      <c r="O4" s="15">
        <v>10</v>
      </c>
      <c r="P4" s="15">
        <v>25</v>
      </c>
      <c r="Q4" s="15">
        <v>2</v>
      </c>
      <c r="R4" s="15">
        <v>1.67</v>
      </c>
      <c r="S4" s="15">
        <v>3</v>
      </c>
      <c r="T4" s="15">
        <v>2</v>
      </c>
      <c r="U4" s="15">
        <v>3</v>
      </c>
      <c r="V4" s="15">
        <v>8.33</v>
      </c>
      <c r="W4" s="15">
        <v>56.5</v>
      </c>
      <c r="X4" s="15">
        <v>1.33</v>
      </c>
      <c r="Y4" s="15">
        <v>27</v>
      </c>
      <c r="Z4" s="15">
        <v>8.33</v>
      </c>
      <c r="AA4" s="15">
        <v>0</v>
      </c>
      <c r="AB4" s="15">
        <v>10</v>
      </c>
      <c r="AC4" s="15">
        <v>221.35</v>
      </c>
      <c r="AD4" s="15">
        <f t="shared" si="0"/>
        <v>245.29000000000005</v>
      </c>
    </row>
    <row r="5" spans="1:30" ht="24" x14ac:dyDescent="0.2">
      <c r="A5" s="62">
        <v>3</v>
      </c>
      <c r="B5" s="62">
        <v>3</v>
      </c>
      <c r="C5" s="38" t="s">
        <v>19</v>
      </c>
      <c r="D5" s="38" t="s">
        <v>165</v>
      </c>
      <c r="E5" s="15">
        <v>30</v>
      </c>
      <c r="F5" s="58">
        <v>8.4461875000000024</v>
      </c>
      <c r="G5" s="15">
        <v>0</v>
      </c>
      <c r="H5" s="69">
        <v>20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13.29</v>
      </c>
      <c r="O5" s="15">
        <v>8</v>
      </c>
      <c r="P5" s="15">
        <v>30</v>
      </c>
      <c r="Q5" s="15">
        <v>2.67</v>
      </c>
      <c r="R5" s="15">
        <v>2</v>
      </c>
      <c r="S5" s="15">
        <v>2.67</v>
      </c>
      <c r="T5" s="15">
        <v>1.67</v>
      </c>
      <c r="U5" s="15">
        <v>2.67</v>
      </c>
      <c r="V5" s="15">
        <v>0</v>
      </c>
      <c r="W5" s="15">
        <v>41.13</v>
      </c>
      <c r="X5" s="15">
        <v>5</v>
      </c>
      <c r="Y5" s="15">
        <v>29.33</v>
      </c>
      <c r="Z5" s="15">
        <v>5</v>
      </c>
      <c r="AA5" s="15">
        <v>0</v>
      </c>
      <c r="AB5" s="15">
        <v>1</v>
      </c>
      <c r="AC5" s="15">
        <v>202.32</v>
      </c>
      <c r="AD5" s="15">
        <f t="shared" si="0"/>
        <v>204.06618750000001</v>
      </c>
    </row>
    <row r="6" spans="1:30" ht="24" x14ac:dyDescent="0.2">
      <c r="A6" s="62">
        <v>5</v>
      </c>
      <c r="B6" s="62">
        <v>4</v>
      </c>
      <c r="C6" s="38" t="s">
        <v>82</v>
      </c>
      <c r="D6" s="38" t="s">
        <v>83</v>
      </c>
      <c r="E6" s="15">
        <v>30</v>
      </c>
      <c r="F6" s="58">
        <v>3.7884211499999996</v>
      </c>
      <c r="G6" s="15">
        <v>0</v>
      </c>
      <c r="H6" s="69">
        <v>20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19.079999999999998</v>
      </c>
      <c r="O6" s="15">
        <v>10</v>
      </c>
      <c r="P6" s="15">
        <v>30</v>
      </c>
      <c r="Q6" s="15">
        <v>2.33</v>
      </c>
      <c r="R6" s="15">
        <v>1.33</v>
      </c>
      <c r="S6" s="15">
        <v>2</v>
      </c>
      <c r="T6" s="15">
        <v>2</v>
      </c>
      <c r="U6" s="15">
        <v>2</v>
      </c>
      <c r="V6" s="15">
        <v>25</v>
      </c>
      <c r="W6" s="15">
        <v>10.35</v>
      </c>
      <c r="X6" s="15">
        <v>4</v>
      </c>
      <c r="Y6" s="15">
        <v>21.927999999999997</v>
      </c>
      <c r="Z6" s="15">
        <v>4</v>
      </c>
      <c r="AA6" s="15">
        <v>0</v>
      </c>
      <c r="AB6" s="15">
        <v>10</v>
      </c>
      <c r="AC6" s="15">
        <v>190.7</v>
      </c>
      <c r="AD6" s="15">
        <f t="shared" si="0"/>
        <v>199.15642115</v>
      </c>
    </row>
    <row r="7" spans="1:30" ht="24" x14ac:dyDescent="0.2">
      <c r="A7" s="62">
        <v>4</v>
      </c>
      <c r="B7" s="62">
        <v>5</v>
      </c>
      <c r="C7" s="38" t="s">
        <v>13</v>
      </c>
      <c r="D7" s="38" t="s">
        <v>52</v>
      </c>
      <c r="E7" s="15">
        <v>30</v>
      </c>
      <c r="F7" s="58">
        <v>3.6869094258917707</v>
      </c>
      <c r="G7" s="15">
        <v>0</v>
      </c>
      <c r="H7" s="15">
        <v>20</v>
      </c>
      <c r="I7" s="15">
        <v>0</v>
      </c>
      <c r="J7" s="15">
        <v>2.17</v>
      </c>
      <c r="K7" s="15">
        <v>0</v>
      </c>
      <c r="L7" s="15">
        <v>0</v>
      </c>
      <c r="M7" s="15">
        <v>0</v>
      </c>
      <c r="N7" s="15">
        <v>0</v>
      </c>
      <c r="O7" s="15">
        <v>8</v>
      </c>
      <c r="P7" s="15">
        <v>30</v>
      </c>
      <c r="Q7" s="15">
        <v>3.67</v>
      </c>
      <c r="R7" s="15">
        <v>1</v>
      </c>
      <c r="S7" s="15">
        <v>3.33</v>
      </c>
      <c r="T7" s="15">
        <v>2.33</v>
      </c>
      <c r="U7" s="15">
        <v>3</v>
      </c>
      <c r="V7" s="15">
        <v>10</v>
      </c>
      <c r="W7" s="15">
        <v>32.33</v>
      </c>
      <c r="X7" s="15">
        <v>4</v>
      </c>
      <c r="Y7" s="15">
        <v>24.494999999999997</v>
      </c>
      <c r="Z7" s="15">
        <v>0</v>
      </c>
      <c r="AA7" s="15">
        <v>0</v>
      </c>
      <c r="AB7" s="15">
        <v>13.67</v>
      </c>
      <c r="AC7" s="15">
        <v>196.84</v>
      </c>
      <c r="AD7" s="15">
        <f t="shared" si="0"/>
        <v>191.68190942589175</v>
      </c>
    </row>
    <row r="8" spans="1:30" ht="24" x14ac:dyDescent="0.2">
      <c r="A8" s="62">
        <v>13</v>
      </c>
      <c r="B8" s="62">
        <v>6</v>
      </c>
      <c r="C8" s="38" t="s">
        <v>45</v>
      </c>
      <c r="D8" s="38" t="s">
        <v>46</v>
      </c>
      <c r="E8" s="15">
        <v>30</v>
      </c>
      <c r="F8" s="58">
        <v>14.361250000000002</v>
      </c>
      <c r="G8" s="15">
        <v>0</v>
      </c>
      <c r="H8" s="15">
        <v>20</v>
      </c>
      <c r="I8" s="15">
        <v>0</v>
      </c>
      <c r="J8" s="15">
        <v>4.26</v>
      </c>
      <c r="K8" s="15">
        <v>0</v>
      </c>
      <c r="L8" s="15">
        <v>0</v>
      </c>
      <c r="M8" s="15">
        <v>0</v>
      </c>
      <c r="N8" s="15">
        <v>14.53</v>
      </c>
      <c r="O8" s="15">
        <v>5</v>
      </c>
      <c r="P8" s="15">
        <v>30</v>
      </c>
      <c r="Q8" s="15">
        <v>2</v>
      </c>
      <c r="R8" s="15">
        <v>2</v>
      </c>
      <c r="S8" s="15">
        <v>3</v>
      </c>
      <c r="T8" s="15">
        <v>2</v>
      </c>
      <c r="U8" s="15">
        <v>2</v>
      </c>
      <c r="V8" s="15">
        <v>0</v>
      </c>
      <c r="W8" s="15">
        <v>15</v>
      </c>
      <c r="X8" s="15">
        <v>2</v>
      </c>
      <c r="Y8" s="15">
        <v>21.927999999999997</v>
      </c>
      <c r="Z8" s="15">
        <v>12.67</v>
      </c>
      <c r="AA8" s="15">
        <v>0</v>
      </c>
      <c r="AB8" s="15">
        <v>10</v>
      </c>
      <c r="AC8" s="15">
        <v>171.26</v>
      </c>
      <c r="AD8" s="15">
        <f t="shared" si="0"/>
        <v>190.74924999999999</v>
      </c>
    </row>
    <row r="9" spans="1:30" ht="24" x14ac:dyDescent="0.2">
      <c r="A9" s="62">
        <v>9</v>
      </c>
      <c r="B9" s="62">
        <v>7</v>
      </c>
      <c r="C9" s="38" t="s">
        <v>85</v>
      </c>
      <c r="D9" s="38" t="s">
        <v>86</v>
      </c>
      <c r="E9" s="15">
        <v>30</v>
      </c>
      <c r="F9" s="58">
        <v>0.85971003337703855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17.010000000000002</v>
      </c>
      <c r="O9" s="15">
        <v>10</v>
      </c>
      <c r="P9" s="15">
        <v>30</v>
      </c>
      <c r="Q9" s="15">
        <v>2.67</v>
      </c>
      <c r="R9" s="15">
        <v>2</v>
      </c>
      <c r="S9" s="15">
        <v>3</v>
      </c>
      <c r="T9" s="15">
        <v>2</v>
      </c>
      <c r="U9" s="15">
        <v>2.33</v>
      </c>
      <c r="V9" s="15">
        <v>25</v>
      </c>
      <c r="W9" s="15">
        <v>30.61</v>
      </c>
      <c r="X9" s="15">
        <v>3.33</v>
      </c>
      <c r="Y9" s="15">
        <v>19.8</v>
      </c>
      <c r="Z9" s="15">
        <v>0.33</v>
      </c>
      <c r="AA9" s="15">
        <v>0</v>
      </c>
      <c r="AB9" s="15">
        <v>7.67</v>
      </c>
      <c r="AC9" s="15">
        <v>178.63</v>
      </c>
      <c r="AD9" s="15">
        <f t="shared" si="0"/>
        <v>188.04971003337707</v>
      </c>
    </row>
    <row r="10" spans="1:30" ht="24" x14ac:dyDescent="0.2">
      <c r="A10" s="62">
        <v>18</v>
      </c>
      <c r="B10" s="62">
        <v>8</v>
      </c>
      <c r="C10" s="38" t="s">
        <v>70</v>
      </c>
      <c r="D10" s="38" t="s">
        <v>71</v>
      </c>
      <c r="E10" s="15">
        <v>30</v>
      </c>
      <c r="F10" s="58">
        <v>0</v>
      </c>
      <c r="G10" s="15">
        <v>0</v>
      </c>
      <c r="H10" s="15">
        <v>20</v>
      </c>
      <c r="I10" s="15">
        <v>0</v>
      </c>
      <c r="J10" s="15">
        <v>2.2000000000000002</v>
      </c>
      <c r="K10" s="15">
        <v>0</v>
      </c>
      <c r="L10" s="15">
        <v>0</v>
      </c>
      <c r="M10" s="15">
        <v>0</v>
      </c>
      <c r="N10" s="15">
        <v>20</v>
      </c>
      <c r="O10" s="15">
        <v>10</v>
      </c>
      <c r="P10" s="15">
        <v>30</v>
      </c>
      <c r="Q10" s="15">
        <v>2</v>
      </c>
      <c r="R10" s="15">
        <v>3.33</v>
      </c>
      <c r="S10" s="15">
        <v>3.33</v>
      </c>
      <c r="T10" s="15">
        <v>3.67</v>
      </c>
      <c r="U10" s="15">
        <v>1.67</v>
      </c>
      <c r="V10" s="15">
        <v>0</v>
      </c>
      <c r="W10" s="15">
        <v>19.260000000000002</v>
      </c>
      <c r="X10" s="15">
        <v>1</v>
      </c>
      <c r="Y10" s="15">
        <v>24</v>
      </c>
      <c r="Z10" s="15">
        <v>8.67</v>
      </c>
      <c r="AA10" s="15">
        <v>0</v>
      </c>
      <c r="AB10" s="15">
        <v>8.33</v>
      </c>
      <c r="AC10" s="15">
        <v>164.46</v>
      </c>
      <c r="AD10" s="15">
        <f t="shared" si="0"/>
        <v>187.46</v>
      </c>
    </row>
    <row r="11" spans="1:30" ht="24" x14ac:dyDescent="0.2">
      <c r="A11" s="62">
        <v>21</v>
      </c>
      <c r="B11" s="62">
        <v>9</v>
      </c>
      <c r="C11" s="38" t="s">
        <v>27</v>
      </c>
      <c r="D11" s="38" t="s">
        <v>91</v>
      </c>
      <c r="E11" s="15">
        <v>27</v>
      </c>
      <c r="F11" s="58">
        <v>6.6447999999999992</v>
      </c>
      <c r="G11" s="15">
        <v>0</v>
      </c>
      <c r="H11" s="15">
        <v>0</v>
      </c>
      <c r="I11" s="15">
        <v>0</v>
      </c>
      <c r="J11" s="15">
        <v>1.51</v>
      </c>
      <c r="K11" s="15">
        <v>0</v>
      </c>
      <c r="L11" s="15">
        <v>0</v>
      </c>
      <c r="M11" s="15">
        <v>0</v>
      </c>
      <c r="N11" s="15">
        <v>16.77</v>
      </c>
      <c r="O11" s="15">
        <v>0</v>
      </c>
      <c r="P11" s="15">
        <v>30</v>
      </c>
      <c r="Q11" s="15">
        <v>3.67</v>
      </c>
      <c r="R11" s="15">
        <v>2</v>
      </c>
      <c r="S11" s="15">
        <v>3</v>
      </c>
      <c r="T11" s="15">
        <v>3.67</v>
      </c>
      <c r="U11" s="15">
        <v>1.67</v>
      </c>
      <c r="V11" s="15">
        <v>0</v>
      </c>
      <c r="W11" s="15">
        <v>47</v>
      </c>
      <c r="X11" s="15">
        <v>5</v>
      </c>
      <c r="Y11" s="15">
        <v>20.327999999999999</v>
      </c>
      <c r="Z11" s="15">
        <v>7</v>
      </c>
      <c r="AA11" s="15">
        <v>0</v>
      </c>
      <c r="AB11" s="15">
        <v>4.33</v>
      </c>
      <c r="AC11" s="15">
        <v>163.78</v>
      </c>
      <c r="AD11" s="15">
        <f t="shared" si="0"/>
        <v>179.59280000000001</v>
      </c>
    </row>
    <row r="12" spans="1:30" ht="24" x14ac:dyDescent="0.2">
      <c r="A12" s="62">
        <v>19</v>
      </c>
      <c r="B12" s="62">
        <v>10</v>
      </c>
      <c r="C12" s="38" t="s">
        <v>15</v>
      </c>
      <c r="D12" s="38" t="s">
        <v>47</v>
      </c>
      <c r="E12" s="15">
        <v>27</v>
      </c>
      <c r="F12" s="58">
        <v>0</v>
      </c>
      <c r="G12" s="15">
        <v>0</v>
      </c>
      <c r="H12" s="69">
        <v>20</v>
      </c>
      <c r="I12" s="15">
        <v>0</v>
      </c>
      <c r="J12" s="15">
        <v>2.1800000000000002</v>
      </c>
      <c r="K12" s="15">
        <v>0</v>
      </c>
      <c r="L12" s="15">
        <v>0</v>
      </c>
      <c r="M12" s="15">
        <v>0</v>
      </c>
      <c r="N12" s="15">
        <v>20</v>
      </c>
      <c r="O12" s="15">
        <v>10</v>
      </c>
      <c r="P12" s="15">
        <v>30</v>
      </c>
      <c r="Q12" s="15">
        <v>3.67</v>
      </c>
      <c r="R12" s="15">
        <v>2</v>
      </c>
      <c r="S12" s="15">
        <v>2.33</v>
      </c>
      <c r="T12" s="15">
        <v>3.67</v>
      </c>
      <c r="U12" s="15">
        <v>2</v>
      </c>
      <c r="V12" s="15">
        <v>6.67</v>
      </c>
      <c r="W12" s="15">
        <v>9.61</v>
      </c>
      <c r="X12" s="15">
        <v>0</v>
      </c>
      <c r="Y12" s="15">
        <v>28</v>
      </c>
      <c r="Z12" s="15">
        <v>4.33</v>
      </c>
      <c r="AA12" s="15">
        <v>0</v>
      </c>
      <c r="AB12" s="15">
        <v>7.67</v>
      </c>
      <c r="AC12" s="15">
        <v>164.33</v>
      </c>
      <c r="AD12" s="15">
        <f t="shared" si="0"/>
        <v>179.13</v>
      </c>
    </row>
    <row r="13" spans="1:30" ht="36" x14ac:dyDescent="0.2">
      <c r="A13" s="62">
        <v>8</v>
      </c>
      <c r="B13" s="62">
        <v>11</v>
      </c>
      <c r="C13" s="38" t="s">
        <v>18</v>
      </c>
      <c r="D13" s="38" t="s">
        <v>75</v>
      </c>
      <c r="E13" s="15">
        <v>30</v>
      </c>
      <c r="F13" s="58">
        <v>4.621185474999999</v>
      </c>
      <c r="G13" s="15">
        <v>0</v>
      </c>
      <c r="H13" s="15">
        <v>10</v>
      </c>
      <c r="I13" s="15">
        <v>0</v>
      </c>
      <c r="J13" s="15">
        <v>3.06</v>
      </c>
      <c r="K13" s="15">
        <v>0</v>
      </c>
      <c r="L13" s="15">
        <v>0</v>
      </c>
      <c r="M13" s="15">
        <v>0</v>
      </c>
      <c r="N13" s="15">
        <v>0</v>
      </c>
      <c r="O13" s="15">
        <v>8</v>
      </c>
      <c r="P13" s="15">
        <v>30</v>
      </c>
      <c r="Q13" s="15">
        <v>2</v>
      </c>
      <c r="R13" s="15">
        <v>4</v>
      </c>
      <c r="S13" s="15">
        <v>4</v>
      </c>
      <c r="T13" s="15">
        <v>2.33</v>
      </c>
      <c r="U13" s="15">
        <v>4</v>
      </c>
      <c r="V13" s="15">
        <v>18.329999999999998</v>
      </c>
      <c r="W13" s="15">
        <v>30.22</v>
      </c>
      <c r="X13" s="15">
        <v>0</v>
      </c>
      <c r="Y13" s="15">
        <v>17.672000000000001</v>
      </c>
      <c r="Z13" s="15">
        <v>7</v>
      </c>
      <c r="AA13" s="15">
        <v>0</v>
      </c>
      <c r="AB13" s="15">
        <v>0.33</v>
      </c>
      <c r="AC13" s="15">
        <v>181.94</v>
      </c>
      <c r="AD13" s="15">
        <f t="shared" si="0"/>
        <v>175.56318547500001</v>
      </c>
    </row>
    <row r="14" spans="1:30" ht="24" x14ac:dyDescent="0.2">
      <c r="A14" s="62">
        <v>29</v>
      </c>
      <c r="B14" s="62">
        <v>12</v>
      </c>
      <c r="C14" s="38" t="s">
        <v>15</v>
      </c>
      <c r="D14" s="38" t="s">
        <v>125</v>
      </c>
      <c r="E14" s="15">
        <v>30</v>
      </c>
      <c r="F14" s="58">
        <v>0</v>
      </c>
      <c r="G14" s="15">
        <v>0</v>
      </c>
      <c r="H14" s="15">
        <v>10</v>
      </c>
      <c r="I14" s="15">
        <v>0</v>
      </c>
      <c r="J14" s="15">
        <v>2.4900000000000002</v>
      </c>
      <c r="K14" s="15">
        <v>0</v>
      </c>
      <c r="L14" s="15">
        <v>0</v>
      </c>
      <c r="M14" s="15">
        <v>0</v>
      </c>
      <c r="N14" s="15">
        <v>20</v>
      </c>
      <c r="O14" s="15">
        <v>8</v>
      </c>
      <c r="P14" s="15">
        <v>30</v>
      </c>
      <c r="Q14" s="15">
        <v>4</v>
      </c>
      <c r="R14" s="15">
        <v>2.33</v>
      </c>
      <c r="S14" s="15">
        <v>3</v>
      </c>
      <c r="T14" s="15">
        <v>2.33</v>
      </c>
      <c r="U14" s="15">
        <v>1.67</v>
      </c>
      <c r="V14" s="15">
        <v>20</v>
      </c>
      <c r="W14" s="15">
        <v>3.69</v>
      </c>
      <c r="X14" s="15">
        <v>0</v>
      </c>
      <c r="Y14" s="15">
        <v>27</v>
      </c>
      <c r="Z14" s="15">
        <v>4.67</v>
      </c>
      <c r="AA14" s="15">
        <v>0</v>
      </c>
      <c r="AB14" s="15">
        <v>6</v>
      </c>
      <c r="AC14" s="15">
        <v>156.77000000000001</v>
      </c>
      <c r="AD14" s="15">
        <f t="shared" si="0"/>
        <v>175.17999999999998</v>
      </c>
    </row>
    <row r="15" spans="1:30" ht="15" x14ac:dyDescent="0.2">
      <c r="A15" s="62">
        <v>6</v>
      </c>
      <c r="B15" s="62">
        <v>13</v>
      </c>
      <c r="C15" s="38" t="s">
        <v>12</v>
      </c>
      <c r="D15" s="38" t="s">
        <v>88</v>
      </c>
      <c r="E15" s="15">
        <v>27</v>
      </c>
      <c r="F15" s="58">
        <v>4.875</v>
      </c>
      <c r="G15" s="15">
        <v>0</v>
      </c>
      <c r="H15" s="69">
        <v>20</v>
      </c>
      <c r="I15" s="15">
        <v>0</v>
      </c>
      <c r="J15" s="15">
        <v>4.59</v>
      </c>
      <c r="K15" s="15">
        <v>0</v>
      </c>
      <c r="L15" s="15">
        <v>0</v>
      </c>
      <c r="M15" s="15">
        <v>0</v>
      </c>
      <c r="N15" s="15">
        <v>0</v>
      </c>
      <c r="O15" s="15">
        <v>10</v>
      </c>
      <c r="P15" s="15">
        <v>25</v>
      </c>
      <c r="Q15" s="15">
        <v>4.67</v>
      </c>
      <c r="R15" s="15">
        <v>2</v>
      </c>
      <c r="S15" s="15">
        <v>4.67</v>
      </c>
      <c r="T15" s="15">
        <v>5</v>
      </c>
      <c r="U15" s="15">
        <v>3.33</v>
      </c>
      <c r="V15" s="15">
        <v>0</v>
      </c>
      <c r="W15" s="15">
        <v>25.72</v>
      </c>
      <c r="X15" s="15">
        <v>0.33</v>
      </c>
      <c r="Y15" s="15">
        <v>27</v>
      </c>
      <c r="Z15" s="15">
        <v>0.33</v>
      </c>
      <c r="AA15" s="15">
        <v>0</v>
      </c>
      <c r="AB15" s="15">
        <v>10</v>
      </c>
      <c r="AC15" s="15">
        <v>189.64</v>
      </c>
      <c r="AD15" s="15">
        <f t="shared" si="0"/>
        <v>174.51500000000004</v>
      </c>
    </row>
    <row r="16" spans="1:30" ht="24" x14ac:dyDescent="0.2">
      <c r="A16" s="62">
        <v>32</v>
      </c>
      <c r="B16" s="62">
        <v>14</v>
      </c>
      <c r="C16" s="38" t="s">
        <v>127</v>
      </c>
      <c r="D16" s="38" t="s">
        <v>128</v>
      </c>
      <c r="E16" s="15">
        <v>27</v>
      </c>
      <c r="F16" s="58">
        <v>6.6658499999999989</v>
      </c>
      <c r="G16" s="15">
        <v>0</v>
      </c>
      <c r="H16" s="15">
        <v>10</v>
      </c>
      <c r="I16" s="15">
        <v>0</v>
      </c>
      <c r="J16" s="15">
        <v>2.0699999999999998</v>
      </c>
      <c r="K16" s="15">
        <v>0</v>
      </c>
      <c r="L16" s="15">
        <v>0</v>
      </c>
      <c r="M16" s="15">
        <v>0</v>
      </c>
      <c r="N16" s="15">
        <v>19.97</v>
      </c>
      <c r="O16" s="15">
        <v>8</v>
      </c>
      <c r="P16" s="15">
        <v>25</v>
      </c>
      <c r="Q16" s="15">
        <v>4</v>
      </c>
      <c r="R16" s="15">
        <v>1.33</v>
      </c>
      <c r="S16" s="15">
        <v>2</v>
      </c>
      <c r="T16" s="15">
        <v>0.67</v>
      </c>
      <c r="U16" s="15">
        <v>2.67</v>
      </c>
      <c r="V16" s="15">
        <v>0</v>
      </c>
      <c r="W16" s="15">
        <v>25</v>
      </c>
      <c r="X16" s="15">
        <v>1</v>
      </c>
      <c r="Y16" s="15">
        <v>19.8</v>
      </c>
      <c r="Z16" s="15">
        <v>5.33</v>
      </c>
      <c r="AA16" s="15">
        <v>0</v>
      </c>
      <c r="AB16" s="15">
        <v>13.67</v>
      </c>
      <c r="AC16" s="15">
        <v>150.53</v>
      </c>
      <c r="AD16" s="15">
        <f t="shared" si="0"/>
        <v>174.17585000000003</v>
      </c>
    </row>
    <row r="17" spans="1:30" ht="24" x14ac:dyDescent="0.2">
      <c r="A17" s="62">
        <v>28</v>
      </c>
      <c r="B17" s="62">
        <v>15</v>
      </c>
      <c r="C17" s="38" t="s">
        <v>17</v>
      </c>
      <c r="D17" s="38" t="s">
        <v>124</v>
      </c>
      <c r="E17" s="15">
        <v>12</v>
      </c>
      <c r="F17" s="58">
        <v>6.7221248401162788</v>
      </c>
      <c r="G17" s="15">
        <v>0</v>
      </c>
      <c r="H17" s="15">
        <v>10</v>
      </c>
      <c r="I17" s="15">
        <v>0</v>
      </c>
      <c r="J17" s="15">
        <v>2.58</v>
      </c>
      <c r="K17" s="15">
        <v>0</v>
      </c>
      <c r="L17" s="15">
        <v>0</v>
      </c>
      <c r="M17" s="15">
        <v>0</v>
      </c>
      <c r="N17" s="15">
        <v>18.39</v>
      </c>
      <c r="O17" s="15">
        <v>10</v>
      </c>
      <c r="P17" s="15">
        <v>25</v>
      </c>
      <c r="Q17" s="15">
        <v>4.33</v>
      </c>
      <c r="R17" s="15">
        <v>2</v>
      </c>
      <c r="S17" s="15">
        <v>3.33</v>
      </c>
      <c r="T17" s="15">
        <v>1</v>
      </c>
      <c r="U17" s="15">
        <v>3</v>
      </c>
      <c r="V17" s="15">
        <v>0</v>
      </c>
      <c r="W17" s="15">
        <v>26.01</v>
      </c>
      <c r="X17" s="15">
        <v>3.67</v>
      </c>
      <c r="Y17" s="15">
        <v>18.728000000000002</v>
      </c>
      <c r="Z17" s="15">
        <v>10</v>
      </c>
      <c r="AA17" s="15">
        <v>0</v>
      </c>
      <c r="AB17" s="15">
        <v>16</v>
      </c>
      <c r="AC17" s="15">
        <v>158.26</v>
      </c>
      <c r="AD17" s="15">
        <f t="shared" si="0"/>
        <v>172.76012484011628</v>
      </c>
    </row>
    <row r="18" spans="1:30" ht="24" x14ac:dyDescent="0.2">
      <c r="A18" s="62">
        <v>10</v>
      </c>
      <c r="B18" s="62">
        <v>16</v>
      </c>
      <c r="C18" s="38" t="s">
        <v>35</v>
      </c>
      <c r="D18" s="38" t="s">
        <v>58</v>
      </c>
      <c r="E18" s="15">
        <v>30</v>
      </c>
      <c r="F18" s="58">
        <v>6.6658441999999996</v>
      </c>
      <c r="G18" s="15">
        <v>0</v>
      </c>
      <c r="H18" s="69">
        <v>20</v>
      </c>
      <c r="I18" s="15">
        <v>0</v>
      </c>
      <c r="J18" s="15">
        <v>2.71</v>
      </c>
      <c r="K18" s="15">
        <v>0</v>
      </c>
      <c r="L18" s="15">
        <v>0</v>
      </c>
      <c r="M18" s="15">
        <v>0</v>
      </c>
      <c r="N18" s="15">
        <v>0</v>
      </c>
      <c r="O18" s="15">
        <v>10</v>
      </c>
      <c r="P18" s="15">
        <v>30</v>
      </c>
      <c r="Q18" s="15">
        <v>4</v>
      </c>
      <c r="R18" s="15">
        <v>2</v>
      </c>
      <c r="S18" s="15">
        <v>5</v>
      </c>
      <c r="T18" s="15">
        <v>2</v>
      </c>
      <c r="U18" s="15">
        <v>4</v>
      </c>
      <c r="V18" s="15">
        <v>0</v>
      </c>
      <c r="W18" s="15">
        <v>12</v>
      </c>
      <c r="X18" s="15">
        <v>0.33</v>
      </c>
      <c r="Y18" s="15">
        <v>29</v>
      </c>
      <c r="Z18" s="15">
        <v>6</v>
      </c>
      <c r="AA18" s="15">
        <v>0</v>
      </c>
      <c r="AB18" s="15">
        <v>8.67</v>
      </c>
      <c r="AC18" s="15">
        <v>176.71</v>
      </c>
      <c r="AD18" s="15">
        <f t="shared" si="0"/>
        <v>172.37584420000002</v>
      </c>
    </row>
    <row r="19" spans="1:30" ht="24" x14ac:dyDescent="0.2">
      <c r="A19" s="62">
        <v>15</v>
      </c>
      <c r="B19" s="62">
        <v>17</v>
      </c>
      <c r="C19" s="38" t="s">
        <v>18</v>
      </c>
      <c r="D19" s="38" t="s">
        <v>42</v>
      </c>
      <c r="E19" s="15">
        <v>24</v>
      </c>
      <c r="F19" s="58">
        <v>5.2683442000000005</v>
      </c>
      <c r="G19" s="15">
        <v>0</v>
      </c>
      <c r="H19" s="15">
        <v>0</v>
      </c>
      <c r="I19" s="15">
        <v>0</v>
      </c>
      <c r="J19" s="15">
        <v>2.76</v>
      </c>
      <c r="K19" s="15">
        <v>0</v>
      </c>
      <c r="L19" s="15">
        <v>0</v>
      </c>
      <c r="M19" s="15">
        <v>0</v>
      </c>
      <c r="N19" s="15">
        <v>0</v>
      </c>
      <c r="O19" s="15">
        <v>8</v>
      </c>
      <c r="P19" s="15">
        <v>25</v>
      </c>
      <c r="Q19" s="15">
        <v>1</v>
      </c>
      <c r="R19" s="15">
        <v>4</v>
      </c>
      <c r="S19" s="15">
        <v>4.67</v>
      </c>
      <c r="T19" s="15">
        <v>4.33</v>
      </c>
      <c r="U19" s="15">
        <v>3</v>
      </c>
      <c r="V19" s="15">
        <v>0</v>
      </c>
      <c r="W19" s="15">
        <v>52</v>
      </c>
      <c r="X19" s="15">
        <v>0</v>
      </c>
      <c r="Y19" s="15">
        <v>15</v>
      </c>
      <c r="Z19" s="15">
        <v>0</v>
      </c>
      <c r="AA19" s="15">
        <v>0</v>
      </c>
      <c r="AB19" s="15">
        <v>21</v>
      </c>
      <c r="AC19" s="15">
        <v>168.36</v>
      </c>
      <c r="AD19" s="15">
        <f t="shared" si="0"/>
        <v>170.02834419999999</v>
      </c>
    </row>
    <row r="20" spans="1:30" ht="24" x14ac:dyDescent="0.2">
      <c r="A20" s="62">
        <v>27</v>
      </c>
      <c r="B20" s="62">
        <v>18</v>
      </c>
      <c r="C20" s="38" t="s">
        <v>33</v>
      </c>
      <c r="D20" s="38" t="s">
        <v>93</v>
      </c>
      <c r="E20" s="15">
        <v>24</v>
      </c>
      <c r="F20" s="58">
        <v>7.0800113138686163</v>
      </c>
      <c r="G20" s="15">
        <v>0</v>
      </c>
      <c r="H20" s="15">
        <v>0</v>
      </c>
      <c r="I20" s="15">
        <v>0</v>
      </c>
      <c r="J20" s="15">
        <v>2.13</v>
      </c>
      <c r="K20" s="15">
        <v>0</v>
      </c>
      <c r="L20" s="15">
        <v>0</v>
      </c>
      <c r="M20" s="15">
        <v>0</v>
      </c>
      <c r="N20" s="15">
        <v>14.8</v>
      </c>
      <c r="O20" s="15">
        <v>0</v>
      </c>
      <c r="P20" s="15">
        <v>30</v>
      </c>
      <c r="Q20" s="15">
        <v>4</v>
      </c>
      <c r="R20" s="15">
        <v>4</v>
      </c>
      <c r="S20" s="15">
        <v>3</v>
      </c>
      <c r="T20" s="15">
        <v>2</v>
      </c>
      <c r="U20" s="15">
        <v>2</v>
      </c>
      <c r="V20" s="15">
        <v>0</v>
      </c>
      <c r="W20" s="15">
        <v>50</v>
      </c>
      <c r="X20" s="15">
        <v>4</v>
      </c>
      <c r="Y20" s="15">
        <v>15</v>
      </c>
      <c r="Z20" s="15">
        <v>6</v>
      </c>
      <c r="AA20" s="15">
        <v>0</v>
      </c>
      <c r="AB20" s="15">
        <v>2</v>
      </c>
      <c r="AC20" s="15">
        <v>158.56</v>
      </c>
      <c r="AD20" s="15">
        <f t="shared" si="0"/>
        <v>170.01001131386863</v>
      </c>
    </row>
    <row r="21" spans="1:30" ht="24" x14ac:dyDescent="0.2">
      <c r="A21" s="62">
        <v>23</v>
      </c>
      <c r="B21" s="62">
        <v>19</v>
      </c>
      <c r="C21" s="38" t="s">
        <v>20</v>
      </c>
      <c r="D21" s="38" t="s">
        <v>94</v>
      </c>
      <c r="E21" s="15">
        <v>27</v>
      </c>
      <c r="F21" s="58">
        <v>0</v>
      </c>
      <c r="G21" s="15">
        <v>0</v>
      </c>
      <c r="H21" s="69">
        <v>20</v>
      </c>
      <c r="I21" s="15">
        <v>0</v>
      </c>
      <c r="J21" s="15">
        <v>2.62</v>
      </c>
      <c r="K21" s="15">
        <v>0</v>
      </c>
      <c r="L21" s="15">
        <v>0</v>
      </c>
      <c r="M21" s="15">
        <v>0</v>
      </c>
      <c r="N21" s="15">
        <v>18.75</v>
      </c>
      <c r="O21" s="15">
        <v>0</v>
      </c>
      <c r="P21" s="15">
        <v>30</v>
      </c>
      <c r="Q21" s="15">
        <v>4</v>
      </c>
      <c r="R21" s="15">
        <v>2</v>
      </c>
      <c r="S21" s="15">
        <v>2</v>
      </c>
      <c r="T21" s="15">
        <v>2</v>
      </c>
      <c r="U21" s="15">
        <v>4</v>
      </c>
      <c r="V21" s="15">
        <v>0</v>
      </c>
      <c r="W21" s="15">
        <v>15.5</v>
      </c>
      <c r="X21" s="15">
        <v>0.33</v>
      </c>
      <c r="Y21" s="15">
        <v>27.33</v>
      </c>
      <c r="Z21" s="15">
        <v>13.67</v>
      </c>
      <c r="AA21" s="15">
        <v>0</v>
      </c>
      <c r="AB21" s="15">
        <v>0</v>
      </c>
      <c r="AC21" s="15">
        <v>162.06</v>
      </c>
      <c r="AD21" s="15">
        <f t="shared" si="0"/>
        <v>169.20000000000002</v>
      </c>
    </row>
    <row r="22" spans="1:30" ht="24" x14ac:dyDescent="0.2">
      <c r="A22" s="62">
        <v>31</v>
      </c>
      <c r="B22" s="62">
        <v>20</v>
      </c>
      <c r="C22" s="38" t="s">
        <v>24</v>
      </c>
      <c r="D22" s="38" t="s">
        <v>25</v>
      </c>
      <c r="E22" s="15">
        <v>27</v>
      </c>
      <c r="F22" s="58">
        <v>15</v>
      </c>
      <c r="G22" s="15">
        <v>0</v>
      </c>
      <c r="H22" s="15">
        <v>10</v>
      </c>
      <c r="I22" s="15">
        <v>0</v>
      </c>
      <c r="J22" s="15">
        <v>1.34</v>
      </c>
      <c r="K22" s="15">
        <v>0</v>
      </c>
      <c r="L22" s="15">
        <v>0</v>
      </c>
      <c r="M22" s="15">
        <v>0</v>
      </c>
      <c r="N22" s="15">
        <v>10.95</v>
      </c>
      <c r="O22" s="15">
        <v>3</v>
      </c>
      <c r="P22" s="15">
        <v>30</v>
      </c>
      <c r="Q22" s="15">
        <v>2.33</v>
      </c>
      <c r="R22" s="15">
        <v>2.33</v>
      </c>
      <c r="S22" s="15">
        <v>2.33</v>
      </c>
      <c r="T22" s="15">
        <v>1</v>
      </c>
      <c r="U22" s="15">
        <v>1.67</v>
      </c>
      <c r="V22" s="15">
        <v>0</v>
      </c>
      <c r="W22" s="15">
        <v>24.65</v>
      </c>
      <c r="X22" s="15">
        <v>1</v>
      </c>
      <c r="Y22" s="15">
        <v>22.472000000000001</v>
      </c>
      <c r="Z22" s="15">
        <v>6.33</v>
      </c>
      <c r="AA22" s="15">
        <v>0</v>
      </c>
      <c r="AB22" s="15">
        <v>7.33</v>
      </c>
      <c r="AC22" s="15">
        <v>152</v>
      </c>
      <c r="AD22" s="15">
        <f t="shared" si="0"/>
        <v>168.73200000000003</v>
      </c>
    </row>
    <row r="23" spans="1:30" ht="36" x14ac:dyDescent="0.2">
      <c r="A23" s="62">
        <v>30</v>
      </c>
      <c r="B23" s="62">
        <v>21</v>
      </c>
      <c r="C23" s="38" t="s">
        <v>17</v>
      </c>
      <c r="D23" s="38" t="s">
        <v>126</v>
      </c>
      <c r="E23" s="15">
        <v>27</v>
      </c>
      <c r="F23" s="58">
        <v>2.1638502626970211</v>
      </c>
      <c r="G23" s="15">
        <v>0</v>
      </c>
      <c r="H23" s="15">
        <v>10</v>
      </c>
      <c r="I23" s="15">
        <v>0</v>
      </c>
      <c r="J23" s="15">
        <v>2.58</v>
      </c>
      <c r="K23" s="15">
        <v>0</v>
      </c>
      <c r="L23" s="15">
        <v>0</v>
      </c>
      <c r="M23" s="15">
        <v>0</v>
      </c>
      <c r="N23" s="15">
        <v>18.39</v>
      </c>
      <c r="O23" s="15">
        <v>8</v>
      </c>
      <c r="P23" s="15">
        <v>25</v>
      </c>
      <c r="Q23" s="15">
        <v>4.33</v>
      </c>
      <c r="R23" s="15">
        <v>2</v>
      </c>
      <c r="S23" s="15">
        <v>3.33</v>
      </c>
      <c r="T23" s="15">
        <v>1</v>
      </c>
      <c r="U23" s="15">
        <v>3</v>
      </c>
      <c r="V23" s="15">
        <v>3.33</v>
      </c>
      <c r="W23" s="15">
        <v>25.46</v>
      </c>
      <c r="X23" s="15">
        <v>2.33</v>
      </c>
      <c r="Y23" s="15">
        <v>20.872</v>
      </c>
      <c r="Z23" s="15">
        <v>2.67</v>
      </c>
      <c r="AA23" s="15">
        <v>0</v>
      </c>
      <c r="AB23" s="15">
        <v>6</v>
      </c>
      <c r="AC23" s="15">
        <v>156.71</v>
      </c>
      <c r="AD23" s="15">
        <f t="shared" si="0"/>
        <v>167.455850262697</v>
      </c>
    </row>
    <row r="24" spans="1:30" ht="24" x14ac:dyDescent="0.2">
      <c r="A24" s="62">
        <v>42</v>
      </c>
      <c r="B24" s="62">
        <v>22</v>
      </c>
      <c r="C24" s="38" t="s">
        <v>17</v>
      </c>
      <c r="D24" s="38" t="s">
        <v>29</v>
      </c>
      <c r="E24" s="15">
        <v>15</v>
      </c>
      <c r="F24" s="58">
        <v>6.3381553832299353</v>
      </c>
      <c r="G24" s="15">
        <v>0</v>
      </c>
      <c r="H24" s="15">
        <v>10</v>
      </c>
      <c r="I24" s="15">
        <v>0</v>
      </c>
      <c r="J24" s="15">
        <v>2.58</v>
      </c>
      <c r="K24" s="15">
        <v>0</v>
      </c>
      <c r="L24" s="15">
        <v>0</v>
      </c>
      <c r="M24" s="15">
        <v>0</v>
      </c>
      <c r="N24" s="15">
        <v>18.39</v>
      </c>
      <c r="O24" s="15">
        <v>10</v>
      </c>
      <c r="P24" s="15">
        <v>25</v>
      </c>
      <c r="Q24" s="15">
        <v>4.33</v>
      </c>
      <c r="R24" s="15">
        <v>2</v>
      </c>
      <c r="S24" s="15">
        <v>3.33</v>
      </c>
      <c r="T24" s="15">
        <v>1</v>
      </c>
      <c r="U24" s="15">
        <v>3</v>
      </c>
      <c r="V24" s="15">
        <v>0</v>
      </c>
      <c r="W24" s="15">
        <v>35.479999999999997</v>
      </c>
      <c r="X24" s="15">
        <v>1</v>
      </c>
      <c r="Y24" s="15">
        <v>20.872</v>
      </c>
      <c r="Z24" s="15">
        <v>2.67</v>
      </c>
      <c r="AA24" s="15">
        <v>0</v>
      </c>
      <c r="AB24" s="15">
        <v>5</v>
      </c>
      <c r="AC24" s="15">
        <v>143.56</v>
      </c>
      <c r="AD24" s="15">
        <f t="shared" si="0"/>
        <v>165.9901553832299</v>
      </c>
    </row>
    <row r="25" spans="1:30" ht="24" x14ac:dyDescent="0.2">
      <c r="A25" s="62">
        <v>20</v>
      </c>
      <c r="B25" s="62">
        <v>23</v>
      </c>
      <c r="C25" s="38" t="s">
        <v>19</v>
      </c>
      <c r="D25" s="38" t="s">
        <v>166</v>
      </c>
      <c r="E25" s="15">
        <v>24</v>
      </c>
      <c r="F25" s="58">
        <v>8.4461875000000024</v>
      </c>
      <c r="G25" s="15">
        <v>0</v>
      </c>
      <c r="H25" s="69">
        <v>20</v>
      </c>
      <c r="I25" s="15">
        <v>0</v>
      </c>
      <c r="J25" s="15">
        <v>1.19</v>
      </c>
      <c r="K25" s="15">
        <v>0</v>
      </c>
      <c r="L25" s="15">
        <v>0</v>
      </c>
      <c r="M25" s="15">
        <v>0</v>
      </c>
      <c r="N25" s="15">
        <v>13.29</v>
      </c>
      <c r="O25" s="15">
        <v>8</v>
      </c>
      <c r="P25" s="15">
        <v>25</v>
      </c>
      <c r="Q25" s="15">
        <v>2.67</v>
      </c>
      <c r="R25" s="15">
        <v>2</v>
      </c>
      <c r="S25" s="15">
        <v>2.67</v>
      </c>
      <c r="T25" s="15">
        <v>1.67</v>
      </c>
      <c r="U25" s="15">
        <v>2.67</v>
      </c>
      <c r="V25" s="15">
        <v>0</v>
      </c>
      <c r="W25" s="15">
        <v>18</v>
      </c>
      <c r="X25" s="15">
        <v>3</v>
      </c>
      <c r="Y25" s="15">
        <v>29.33</v>
      </c>
      <c r="Z25" s="15">
        <v>3.33</v>
      </c>
      <c r="AA25" s="15">
        <v>0</v>
      </c>
      <c r="AB25" s="15">
        <v>0.67</v>
      </c>
      <c r="AC25" s="15">
        <v>164.19</v>
      </c>
      <c r="AD25" s="15">
        <f t="shared" si="0"/>
        <v>165.93618750000002</v>
      </c>
    </row>
    <row r="26" spans="1:30" ht="24" x14ac:dyDescent="0.2">
      <c r="A26" s="62">
        <v>34</v>
      </c>
      <c r="B26" s="62">
        <v>24</v>
      </c>
      <c r="C26" s="38" t="s">
        <v>95</v>
      </c>
      <c r="D26" s="38" t="s">
        <v>96</v>
      </c>
      <c r="E26" s="15">
        <v>30</v>
      </c>
      <c r="F26" s="58">
        <v>6.1274249999999988</v>
      </c>
      <c r="G26" s="15">
        <v>0</v>
      </c>
      <c r="H26" s="15">
        <v>20</v>
      </c>
      <c r="I26" s="15">
        <v>0</v>
      </c>
      <c r="J26" s="15">
        <v>1.69</v>
      </c>
      <c r="K26" s="15">
        <v>0</v>
      </c>
      <c r="L26" s="15">
        <v>0</v>
      </c>
      <c r="M26" s="15">
        <v>0</v>
      </c>
      <c r="N26" s="15">
        <v>20</v>
      </c>
      <c r="O26" s="15">
        <v>10</v>
      </c>
      <c r="P26" s="15">
        <v>20</v>
      </c>
      <c r="Q26" s="15">
        <v>2</v>
      </c>
      <c r="R26" s="15">
        <v>1</v>
      </c>
      <c r="S26" s="15">
        <v>2</v>
      </c>
      <c r="T26" s="15">
        <v>1</v>
      </c>
      <c r="U26" s="15">
        <v>1</v>
      </c>
      <c r="V26" s="15">
        <v>0</v>
      </c>
      <c r="W26" s="15">
        <v>20</v>
      </c>
      <c r="X26" s="15">
        <v>3.67</v>
      </c>
      <c r="Y26" s="15">
        <v>16.071999999999999</v>
      </c>
      <c r="Z26" s="15">
        <v>2.67</v>
      </c>
      <c r="AA26" s="15">
        <v>0</v>
      </c>
      <c r="AB26" s="15">
        <v>6.67</v>
      </c>
      <c r="AC26" s="15">
        <v>149.36000000000001</v>
      </c>
      <c r="AD26" s="15">
        <f t="shared" si="0"/>
        <v>163.89942499999998</v>
      </c>
    </row>
    <row r="27" spans="1:30" ht="24" x14ac:dyDescent="0.2">
      <c r="A27" s="62">
        <v>7</v>
      </c>
      <c r="B27" s="62">
        <v>25</v>
      </c>
      <c r="C27" s="38" t="s">
        <v>12</v>
      </c>
      <c r="D27" s="38" t="s">
        <v>48</v>
      </c>
      <c r="E27" s="15">
        <v>30</v>
      </c>
      <c r="F27" s="58">
        <v>1.34</v>
      </c>
      <c r="G27" s="15">
        <v>0</v>
      </c>
      <c r="H27" s="69">
        <v>20</v>
      </c>
      <c r="I27" s="15">
        <v>0</v>
      </c>
      <c r="J27" s="15">
        <v>4.63</v>
      </c>
      <c r="K27" s="15">
        <v>0</v>
      </c>
      <c r="L27" s="15">
        <v>0</v>
      </c>
      <c r="M27" s="15">
        <v>0</v>
      </c>
      <c r="N27" s="15">
        <v>0</v>
      </c>
      <c r="O27" s="15">
        <v>5</v>
      </c>
      <c r="P27" s="15">
        <v>30</v>
      </c>
      <c r="Q27" s="15">
        <v>4</v>
      </c>
      <c r="R27" s="15">
        <v>2.33</v>
      </c>
      <c r="S27" s="15">
        <v>2</v>
      </c>
      <c r="T27" s="15">
        <v>3</v>
      </c>
      <c r="U27" s="15">
        <v>4</v>
      </c>
      <c r="V27" s="15">
        <v>0</v>
      </c>
      <c r="W27" s="15">
        <v>20.2</v>
      </c>
      <c r="X27" s="15">
        <v>2.67</v>
      </c>
      <c r="Y27" s="15">
        <v>27</v>
      </c>
      <c r="Z27" s="15">
        <v>2.33</v>
      </c>
      <c r="AA27" s="15">
        <v>0</v>
      </c>
      <c r="AB27" s="15">
        <v>5.33</v>
      </c>
      <c r="AC27" s="15">
        <v>182.5</v>
      </c>
      <c r="AD27" s="15">
        <f t="shared" si="0"/>
        <v>163.83000000000001</v>
      </c>
    </row>
    <row r="28" spans="1:30" ht="24" x14ac:dyDescent="0.2">
      <c r="A28" s="62">
        <v>22</v>
      </c>
      <c r="B28" s="62">
        <v>26</v>
      </c>
      <c r="C28" s="38" t="s">
        <v>69</v>
      </c>
      <c r="D28" s="38" t="s">
        <v>121</v>
      </c>
      <c r="E28" s="15">
        <v>21</v>
      </c>
      <c r="F28" s="58">
        <v>0</v>
      </c>
      <c r="G28" s="15">
        <v>0</v>
      </c>
      <c r="H28" s="69">
        <v>20</v>
      </c>
      <c r="I28" s="15">
        <v>0</v>
      </c>
      <c r="J28" s="15">
        <v>0.92</v>
      </c>
      <c r="K28" s="15">
        <v>0</v>
      </c>
      <c r="L28" s="15">
        <v>0</v>
      </c>
      <c r="M28" s="15">
        <v>0</v>
      </c>
      <c r="N28" s="15">
        <v>11.45</v>
      </c>
      <c r="O28" s="15">
        <v>10</v>
      </c>
      <c r="P28" s="15">
        <v>30</v>
      </c>
      <c r="Q28" s="15">
        <v>2</v>
      </c>
      <c r="R28" s="15">
        <v>1.33</v>
      </c>
      <c r="S28" s="15">
        <v>1.67</v>
      </c>
      <c r="T28" s="15">
        <v>0.67</v>
      </c>
      <c r="U28" s="15">
        <v>0.67</v>
      </c>
      <c r="V28" s="15">
        <v>0</v>
      </c>
      <c r="W28" s="15">
        <v>16.260000000000002</v>
      </c>
      <c r="X28" s="15">
        <v>4.33</v>
      </c>
      <c r="Y28" s="15">
        <v>27.33</v>
      </c>
      <c r="Z28" s="15">
        <v>4</v>
      </c>
      <c r="AA28" s="15">
        <v>0</v>
      </c>
      <c r="AB28" s="15">
        <v>11</v>
      </c>
      <c r="AC28" s="15">
        <v>163.18</v>
      </c>
      <c r="AD28" s="15">
        <f t="shared" si="0"/>
        <v>162.63</v>
      </c>
    </row>
    <row r="29" spans="1:30" ht="24" x14ac:dyDescent="0.2">
      <c r="A29" s="62">
        <v>17</v>
      </c>
      <c r="B29" s="62">
        <v>27</v>
      </c>
      <c r="C29" s="38" t="s">
        <v>13</v>
      </c>
      <c r="D29" s="38" t="s">
        <v>49</v>
      </c>
      <c r="E29" s="15">
        <v>27</v>
      </c>
      <c r="F29" s="58">
        <v>6.9428476527934997</v>
      </c>
      <c r="G29" s="15">
        <v>0</v>
      </c>
      <c r="H29" s="15">
        <v>10</v>
      </c>
      <c r="I29" s="15">
        <v>0</v>
      </c>
      <c r="J29" s="15">
        <v>2.17</v>
      </c>
      <c r="K29" s="15">
        <v>0</v>
      </c>
      <c r="L29" s="15">
        <v>0</v>
      </c>
      <c r="M29" s="15">
        <v>0</v>
      </c>
      <c r="N29" s="15">
        <v>0</v>
      </c>
      <c r="O29" s="15">
        <v>8</v>
      </c>
      <c r="P29" s="15">
        <v>30</v>
      </c>
      <c r="Q29" s="15">
        <v>3.67</v>
      </c>
      <c r="R29" s="15">
        <v>1</v>
      </c>
      <c r="S29" s="15">
        <v>3.33</v>
      </c>
      <c r="T29" s="15">
        <v>2.33</v>
      </c>
      <c r="U29" s="15">
        <v>3</v>
      </c>
      <c r="V29" s="15">
        <v>0</v>
      </c>
      <c r="W29" s="15">
        <v>28</v>
      </c>
      <c r="X29" s="15">
        <v>2.67</v>
      </c>
      <c r="Y29" s="15">
        <v>20.327999999999999</v>
      </c>
      <c r="Z29" s="15">
        <v>4</v>
      </c>
      <c r="AA29" s="15">
        <v>0</v>
      </c>
      <c r="AB29" s="15">
        <v>9.33</v>
      </c>
      <c r="AC29" s="15">
        <v>164.84</v>
      </c>
      <c r="AD29" s="15">
        <f t="shared" si="0"/>
        <v>161.77084765279352</v>
      </c>
    </row>
    <row r="30" spans="1:30" ht="24" x14ac:dyDescent="0.2">
      <c r="A30" s="62">
        <v>39</v>
      </c>
      <c r="B30" s="62">
        <v>28</v>
      </c>
      <c r="C30" s="38" t="s">
        <v>84</v>
      </c>
      <c r="D30" s="38" t="s">
        <v>129</v>
      </c>
      <c r="E30" s="15">
        <v>30</v>
      </c>
      <c r="F30" s="58">
        <v>15</v>
      </c>
      <c r="G30" s="15">
        <v>0</v>
      </c>
      <c r="H30" s="15">
        <v>0</v>
      </c>
      <c r="I30" s="15">
        <v>0</v>
      </c>
      <c r="J30" s="15">
        <v>1.99</v>
      </c>
      <c r="K30" s="15">
        <v>0</v>
      </c>
      <c r="L30" s="15">
        <v>0</v>
      </c>
      <c r="M30" s="15">
        <v>0</v>
      </c>
      <c r="N30" s="15">
        <v>13.23</v>
      </c>
      <c r="O30" s="15">
        <v>5</v>
      </c>
      <c r="P30" s="15">
        <v>30</v>
      </c>
      <c r="Q30" s="15">
        <v>3</v>
      </c>
      <c r="R30" s="15">
        <v>1.67</v>
      </c>
      <c r="S30" s="15">
        <v>2.67</v>
      </c>
      <c r="T30" s="15">
        <v>1.67</v>
      </c>
      <c r="U30" s="15">
        <v>2</v>
      </c>
      <c r="V30" s="15">
        <v>0</v>
      </c>
      <c r="W30" s="15">
        <v>27</v>
      </c>
      <c r="X30" s="15">
        <v>3</v>
      </c>
      <c r="Y30" s="15">
        <v>15</v>
      </c>
      <c r="Z30" s="15">
        <v>4</v>
      </c>
      <c r="AA30" s="15">
        <v>0</v>
      </c>
      <c r="AB30" s="15">
        <v>6</v>
      </c>
      <c r="AC30" s="15">
        <v>144.99</v>
      </c>
      <c r="AD30" s="15">
        <f t="shared" si="0"/>
        <v>161.23000000000002</v>
      </c>
    </row>
    <row r="31" spans="1:30" ht="24" x14ac:dyDescent="0.2">
      <c r="A31" s="62">
        <v>33</v>
      </c>
      <c r="B31" s="62">
        <v>29</v>
      </c>
      <c r="C31" s="38" t="s">
        <v>24</v>
      </c>
      <c r="D31" s="38" t="s">
        <v>28</v>
      </c>
      <c r="E31" s="15">
        <v>30</v>
      </c>
      <c r="F31" s="58">
        <v>15</v>
      </c>
      <c r="G31" s="15">
        <v>0</v>
      </c>
      <c r="H31" s="15">
        <v>10</v>
      </c>
      <c r="I31" s="15">
        <v>0</v>
      </c>
      <c r="J31" s="15">
        <v>1.34</v>
      </c>
      <c r="K31" s="15">
        <v>0</v>
      </c>
      <c r="L31" s="15">
        <v>0</v>
      </c>
      <c r="M31" s="15">
        <v>0</v>
      </c>
      <c r="N31" s="15">
        <v>10.95</v>
      </c>
      <c r="O31" s="15">
        <v>3</v>
      </c>
      <c r="P31" s="15">
        <v>30</v>
      </c>
      <c r="Q31" s="15">
        <v>2.33</v>
      </c>
      <c r="R31" s="15">
        <v>2.33</v>
      </c>
      <c r="S31" s="15">
        <v>2.33</v>
      </c>
      <c r="T31" s="15">
        <v>1</v>
      </c>
      <c r="U31" s="15">
        <v>1.67</v>
      </c>
      <c r="V31" s="15">
        <v>0</v>
      </c>
      <c r="W31" s="15">
        <v>6</v>
      </c>
      <c r="X31" s="15">
        <v>1.33</v>
      </c>
      <c r="Y31" s="15">
        <v>28</v>
      </c>
      <c r="Z31" s="15">
        <v>6.67</v>
      </c>
      <c r="AA31" s="15">
        <v>0</v>
      </c>
      <c r="AB31" s="15">
        <v>9</v>
      </c>
      <c r="AC31" s="15">
        <v>150.01</v>
      </c>
      <c r="AD31" s="15">
        <f t="shared" si="0"/>
        <v>160.94999999999999</v>
      </c>
    </row>
    <row r="32" spans="1:30" ht="24" x14ac:dyDescent="0.2">
      <c r="A32" s="62">
        <v>50</v>
      </c>
      <c r="B32" s="62">
        <v>30</v>
      </c>
      <c r="C32" s="38" t="s">
        <v>11</v>
      </c>
      <c r="D32" s="38" t="s">
        <v>73</v>
      </c>
      <c r="E32" s="15">
        <v>30</v>
      </c>
      <c r="F32" s="58">
        <v>15</v>
      </c>
      <c r="G32" s="15">
        <v>0</v>
      </c>
      <c r="H32" s="15">
        <v>0</v>
      </c>
      <c r="I32" s="15">
        <v>0</v>
      </c>
      <c r="J32" s="15">
        <v>1.19</v>
      </c>
      <c r="K32" s="15">
        <v>0</v>
      </c>
      <c r="L32" s="15">
        <v>0</v>
      </c>
      <c r="M32" s="15">
        <v>0</v>
      </c>
      <c r="N32" s="15">
        <v>18.239999999999998</v>
      </c>
      <c r="O32" s="15">
        <v>0</v>
      </c>
      <c r="P32" s="15">
        <v>30</v>
      </c>
      <c r="Q32" s="15">
        <v>2.67</v>
      </c>
      <c r="R32" s="15">
        <v>1.33</v>
      </c>
      <c r="S32" s="15">
        <v>3</v>
      </c>
      <c r="T32" s="15">
        <v>1.33</v>
      </c>
      <c r="U32" s="15">
        <v>2</v>
      </c>
      <c r="V32" s="15">
        <v>0.33</v>
      </c>
      <c r="W32" s="15">
        <v>25.85</v>
      </c>
      <c r="X32" s="15">
        <v>1</v>
      </c>
      <c r="Y32" s="15">
        <v>17.672000000000001</v>
      </c>
      <c r="Z32" s="15">
        <v>4</v>
      </c>
      <c r="AA32" s="15">
        <v>0</v>
      </c>
      <c r="AB32" s="15">
        <v>7</v>
      </c>
      <c r="AC32" s="15">
        <v>138.37</v>
      </c>
      <c r="AD32" s="15">
        <f t="shared" si="0"/>
        <v>160.61199999999999</v>
      </c>
    </row>
    <row r="33" spans="1:30" ht="24" x14ac:dyDescent="0.2">
      <c r="A33" s="62">
        <v>11</v>
      </c>
      <c r="B33" s="62">
        <v>31</v>
      </c>
      <c r="C33" s="38" t="s">
        <v>12</v>
      </c>
      <c r="D33" s="38" t="s">
        <v>72</v>
      </c>
      <c r="E33" s="15">
        <v>24</v>
      </c>
      <c r="F33" s="58">
        <v>6.424999999999998</v>
      </c>
      <c r="G33" s="15">
        <v>0</v>
      </c>
      <c r="H33" s="69">
        <v>20</v>
      </c>
      <c r="I33" s="15">
        <v>0</v>
      </c>
      <c r="J33" s="15">
        <v>4.53</v>
      </c>
      <c r="K33" s="15">
        <v>0</v>
      </c>
      <c r="L33" s="15">
        <v>0</v>
      </c>
      <c r="M33" s="15">
        <v>0</v>
      </c>
      <c r="N33" s="15">
        <v>0</v>
      </c>
      <c r="O33" s="15">
        <v>10</v>
      </c>
      <c r="P33" s="15">
        <v>30</v>
      </c>
      <c r="Q33" s="15">
        <v>4</v>
      </c>
      <c r="R33" s="15">
        <v>2</v>
      </c>
      <c r="S33" s="15">
        <v>3.33</v>
      </c>
      <c r="T33" s="15">
        <v>3</v>
      </c>
      <c r="U33" s="15">
        <v>2</v>
      </c>
      <c r="V33" s="15">
        <v>0</v>
      </c>
      <c r="W33" s="15">
        <v>11</v>
      </c>
      <c r="X33" s="15">
        <v>3.33</v>
      </c>
      <c r="Y33" s="15">
        <v>27.67</v>
      </c>
      <c r="Z33" s="15">
        <v>6.33</v>
      </c>
      <c r="AA33" s="15">
        <v>0</v>
      </c>
      <c r="AB33" s="15">
        <v>2</v>
      </c>
      <c r="AC33" s="15">
        <v>171.59</v>
      </c>
      <c r="AD33" s="15">
        <f t="shared" si="0"/>
        <v>159.61500000000001</v>
      </c>
    </row>
    <row r="34" spans="1:30" ht="24" x14ac:dyDescent="0.2">
      <c r="A34" s="62">
        <v>25</v>
      </c>
      <c r="B34" s="62">
        <v>32</v>
      </c>
      <c r="C34" s="38" t="s">
        <v>69</v>
      </c>
      <c r="D34" s="38" t="s">
        <v>101</v>
      </c>
      <c r="E34" s="15">
        <v>30</v>
      </c>
      <c r="F34" s="58">
        <v>5.1194012741720822</v>
      </c>
      <c r="G34" s="15">
        <v>0</v>
      </c>
      <c r="H34" s="69">
        <v>20</v>
      </c>
      <c r="I34" s="15">
        <v>0</v>
      </c>
      <c r="J34" s="15">
        <v>0.92</v>
      </c>
      <c r="K34" s="15">
        <v>0</v>
      </c>
      <c r="L34" s="15">
        <v>0</v>
      </c>
      <c r="M34" s="15">
        <v>0</v>
      </c>
      <c r="N34" s="15">
        <v>11.45</v>
      </c>
      <c r="O34" s="15">
        <v>10</v>
      </c>
      <c r="P34" s="15">
        <v>30</v>
      </c>
      <c r="Q34" s="15">
        <v>2</v>
      </c>
      <c r="R34" s="15">
        <v>1.33</v>
      </c>
      <c r="S34" s="15">
        <v>1.67</v>
      </c>
      <c r="T34" s="15">
        <v>0.67</v>
      </c>
      <c r="U34" s="15">
        <v>0.67</v>
      </c>
      <c r="V34" s="15">
        <v>0</v>
      </c>
      <c r="W34" s="15">
        <v>4.7</v>
      </c>
      <c r="X34" s="15">
        <v>5</v>
      </c>
      <c r="Y34" s="15">
        <v>28.33</v>
      </c>
      <c r="Z34" s="15">
        <v>1.33</v>
      </c>
      <c r="AA34" s="15">
        <v>0</v>
      </c>
      <c r="AB34" s="15">
        <v>5</v>
      </c>
      <c r="AC34" s="15">
        <v>161.61000000000001</v>
      </c>
      <c r="AD34" s="15">
        <f t="shared" si="0"/>
        <v>158.1894012741721</v>
      </c>
    </row>
    <row r="35" spans="1:30" ht="24" x14ac:dyDescent="0.2">
      <c r="A35" s="62">
        <v>36</v>
      </c>
      <c r="B35" s="62">
        <v>33</v>
      </c>
      <c r="C35" s="38" t="s">
        <v>22</v>
      </c>
      <c r="D35" s="38" t="s">
        <v>80</v>
      </c>
      <c r="E35" s="15">
        <v>24</v>
      </c>
      <c r="F35" s="58">
        <v>1.4088833974488764</v>
      </c>
      <c r="G35" s="15">
        <v>0</v>
      </c>
      <c r="H35" s="15">
        <v>20</v>
      </c>
      <c r="I35" s="15">
        <v>0</v>
      </c>
      <c r="J35" s="15">
        <v>2.68</v>
      </c>
      <c r="K35" s="15">
        <v>0</v>
      </c>
      <c r="L35" s="15">
        <v>0</v>
      </c>
      <c r="M35" s="15">
        <v>0</v>
      </c>
      <c r="N35" s="15">
        <v>17.940000000000001</v>
      </c>
      <c r="O35" s="15">
        <v>10</v>
      </c>
      <c r="P35" s="15">
        <v>25</v>
      </c>
      <c r="Q35" s="15">
        <v>2.67</v>
      </c>
      <c r="R35" s="15">
        <v>2</v>
      </c>
      <c r="S35" s="15">
        <v>3</v>
      </c>
      <c r="T35" s="15">
        <v>2.67</v>
      </c>
      <c r="U35" s="15">
        <v>2.33</v>
      </c>
      <c r="V35" s="15">
        <v>0</v>
      </c>
      <c r="W35" s="15">
        <v>13.68</v>
      </c>
      <c r="X35" s="15">
        <v>3.33</v>
      </c>
      <c r="Y35" s="15">
        <v>20.327999999999999</v>
      </c>
      <c r="Z35" s="15">
        <v>1.33</v>
      </c>
      <c r="AA35" s="15">
        <v>0</v>
      </c>
      <c r="AB35" s="15">
        <v>5</v>
      </c>
      <c r="AC35" s="15">
        <v>148.03</v>
      </c>
      <c r="AD35" s="15">
        <f t="shared" ref="AD35:AD66" si="1">SUM(E35:AB35)</f>
        <v>157.3668833974489</v>
      </c>
    </row>
    <row r="36" spans="1:30" ht="24" x14ac:dyDescent="0.2">
      <c r="A36" s="62">
        <v>14</v>
      </c>
      <c r="B36" s="62">
        <v>34</v>
      </c>
      <c r="C36" s="38" t="s">
        <v>12</v>
      </c>
      <c r="D36" s="38" t="s">
        <v>21</v>
      </c>
      <c r="E36" s="15">
        <v>21</v>
      </c>
      <c r="F36" s="58">
        <v>6.424999999999998</v>
      </c>
      <c r="G36" s="15">
        <v>0</v>
      </c>
      <c r="H36" s="69">
        <v>20</v>
      </c>
      <c r="I36" s="15">
        <v>0</v>
      </c>
      <c r="J36" s="15">
        <v>4.6100000000000003</v>
      </c>
      <c r="K36" s="15">
        <v>0</v>
      </c>
      <c r="L36" s="15">
        <v>0</v>
      </c>
      <c r="M36" s="15">
        <v>0</v>
      </c>
      <c r="N36" s="15">
        <v>0</v>
      </c>
      <c r="O36" s="15">
        <v>10</v>
      </c>
      <c r="P36" s="15">
        <v>30</v>
      </c>
      <c r="Q36" s="15">
        <v>4</v>
      </c>
      <c r="R36" s="15">
        <v>2.33</v>
      </c>
      <c r="S36" s="15">
        <v>2.67</v>
      </c>
      <c r="T36" s="15">
        <v>3</v>
      </c>
      <c r="U36" s="15">
        <v>2.67</v>
      </c>
      <c r="V36" s="15">
        <v>0</v>
      </c>
      <c r="W36" s="15">
        <v>9.5399999999999991</v>
      </c>
      <c r="X36" s="15">
        <v>2</v>
      </c>
      <c r="Y36" s="15">
        <v>27.67</v>
      </c>
      <c r="Z36" s="15">
        <v>4.67</v>
      </c>
      <c r="AA36" s="15">
        <v>0</v>
      </c>
      <c r="AB36" s="15">
        <v>6.67</v>
      </c>
      <c r="AC36" s="15">
        <v>168.41</v>
      </c>
      <c r="AD36" s="15">
        <f t="shared" si="1"/>
        <v>157.255</v>
      </c>
    </row>
    <row r="37" spans="1:30" ht="24" x14ac:dyDescent="0.2">
      <c r="A37" s="62">
        <v>49</v>
      </c>
      <c r="B37" s="62">
        <v>35</v>
      </c>
      <c r="C37" s="38" t="s">
        <v>45</v>
      </c>
      <c r="D37" s="38" t="s">
        <v>56</v>
      </c>
      <c r="E37" s="15">
        <v>27</v>
      </c>
      <c r="F37" s="58">
        <v>12.0625</v>
      </c>
      <c r="G37" s="15">
        <v>0</v>
      </c>
      <c r="H37" s="15">
        <v>0</v>
      </c>
      <c r="I37" s="15">
        <v>0</v>
      </c>
      <c r="J37" s="15">
        <v>4.26</v>
      </c>
      <c r="K37" s="15">
        <v>0</v>
      </c>
      <c r="L37" s="15">
        <v>0</v>
      </c>
      <c r="M37" s="15">
        <v>0</v>
      </c>
      <c r="N37" s="15">
        <v>14.53</v>
      </c>
      <c r="O37" s="15">
        <v>5</v>
      </c>
      <c r="P37" s="15">
        <v>30</v>
      </c>
      <c r="Q37" s="15">
        <v>2</v>
      </c>
      <c r="R37" s="15">
        <v>2</v>
      </c>
      <c r="S37" s="15">
        <v>3</v>
      </c>
      <c r="T37" s="15">
        <v>2</v>
      </c>
      <c r="U37" s="15">
        <v>2</v>
      </c>
      <c r="V37" s="15">
        <v>13.33</v>
      </c>
      <c r="W37" s="15">
        <v>5</v>
      </c>
      <c r="X37" s="15">
        <v>0.33</v>
      </c>
      <c r="Y37" s="15">
        <v>19.271999999999998</v>
      </c>
      <c r="Z37" s="15">
        <v>5</v>
      </c>
      <c r="AA37" s="15">
        <v>0</v>
      </c>
      <c r="AB37" s="15">
        <v>10</v>
      </c>
      <c r="AC37" s="15">
        <v>140.59</v>
      </c>
      <c r="AD37" s="15">
        <f t="shared" si="1"/>
        <v>156.78449999999998</v>
      </c>
    </row>
    <row r="38" spans="1:30" ht="24" x14ac:dyDescent="0.2">
      <c r="A38" s="62">
        <v>61</v>
      </c>
      <c r="B38" s="62">
        <v>36</v>
      </c>
      <c r="C38" s="38" t="s">
        <v>51</v>
      </c>
      <c r="D38" s="38" t="s">
        <v>59</v>
      </c>
      <c r="E38" s="15">
        <v>30</v>
      </c>
      <c r="F38" s="58">
        <v>0</v>
      </c>
      <c r="G38" s="15">
        <v>0</v>
      </c>
      <c r="H38" s="15">
        <v>10</v>
      </c>
      <c r="I38" s="15">
        <v>0</v>
      </c>
      <c r="J38" s="15">
        <v>2.12</v>
      </c>
      <c r="K38" s="15">
        <v>0</v>
      </c>
      <c r="L38" s="15">
        <v>0</v>
      </c>
      <c r="M38" s="15">
        <v>0</v>
      </c>
      <c r="N38" s="15">
        <v>20</v>
      </c>
      <c r="O38" s="15">
        <v>3</v>
      </c>
      <c r="P38" s="15">
        <v>30</v>
      </c>
      <c r="Q38" s="15">
        <v>2</v>
      </c>
      <c r="R38" s="15">
        <v>2</v>
      </c>
      <c r="S38" s="15">
        <v>3</v>
      </c>
      <c r="T38" s="15">
        <v>2</v>
      </c>
      <c r="U38" s="15">
        <v>3</v>
      </c>
      <c r="V38" s="15">
        <v>15</v>
      </c>
      <c r="W38" s="15">
        <v>5</v>
      </c>
      <c r="X38" s="15">
        <v>0</v>
      </c>
      <c r="Y38" s="15">
        <v>19.8</v>
      </c>
      <c r="Z38" s="15">
        <v>0</v>
      </c>
      <c r="AA38" s="15">
        <v>0</v>
      </c>
      <c r="AB38" s="15">
        <v>9.33</v>
      </c>
      <c r="AC38" s="15">
        <v>133.44999999999999</v>
      </c>
      <c r="AD38" s="15">
        <f t="shared" si="1"/>
        <v>156.25000000000003</v>
      </c>
    </row>
    <row r="39" spans="1:30" ht="24" x14ac:dyDescent="0.2">
      <c r="A39" s="62">
        <v>48</v>
      </c>
      <c r="B39" s="62">
        <v>37</v>
      </c>
      <c r="C39" s="38" t="s">
        <v>127</v>
      </c>
      <c r="D39" s="38" t="s">
        <v>133</v>
      </c>
      <c r="E39" s="15">
        <v>30</v>
      </c>
      <c r="F39" s="58">
        <v>3.1107813908450712</v>
      </c>
      <c r="G39" s="15">
        <v>0</v>
      </c>
      <c r="H39" s="15">
        <v>10</v>
      </c>
      <c r="I39" s="15">
        <v>0</v>
      </c>
      <c r="J39" s="15">
        <v>2.0699999999999998</v>
      </c>
      <c r="K39" s="15">
        <v>0</v>
      </c>
      <c r="L39" s="15">
        <v>0</v>
      </c>
      <c r="M39" s="15">
        <v>0</v>
      </c>
      <c r="N39" s="15">
        <v>19.97</v>
      </c>
      <c r="O39" s="15">
        <v>10</v>
      </c>
      <c r="P39" s="15">
        <v>25</v>
      </c>
      <c r="Q39" s="15">
        <v>4</v>
      </c>
      <c r="R39" s="15">
        <v>1.33</v>
      </c>
      <c r="S39" s="15">
        <v>2</v>
      </c>
      <c r="T39" s="15">
        <v>0.67</v>
      </c>
      <c r="U39" s="15">
        <v>2.67</v>
      </c>
      <c r="V39" s="15">
        <v>0</v>
      </c>
      <c r="W39" s="15">
        <v>11.97</v>
      </c>
      <c r="X39" s="15">
        <v>3</v>
      </c>
      <c r="Y39" s="15">
        <v>19.271999999999998</v>
      </c>
      <c r="Z39" s="15">
        <v>5.33</v>
      </c>
      <c r="AA39" s="15">
        <v>0</v>
      </c>
      <c r="AB39" s="15">
        <v>3.33</v>
      </c>
      <c r="AC39" s="15">
        <v>141.03</v>
      </c>
      <c r="AD39" s="15">
        <f t="shared" si="1"/>
        <v>153.72278139084509</v>
      </c>
    </row>
    <row r="40" spans="1:30" x14ac:dyDescent="0.2">
      <c r="A40" s="62">
        <v>46</v>
      </c>
      <c r="B40" s="62">
        <v>38</v>
      </c>
      <c r="C40" s="38" t="s">
        <v>53</v>
      </c>
      <c r="D40" s="38" t="s">
        <v>54</v>
      </c>
      <c r="E40" s="15">
        <v>30</v>
      </c>
      <c r="F40" s="58">
        <v>2.1749999999999989</v>
      </c>
      <c r="G40" s="15">
        <v>0</v>
      </c>
      <c r="H40" s="15">
        <v>0</v>
      </c>
      <c r="I40" s="15">
        <v>0</v>
      </c>
      <c r="J40" s="15">
        <v>1.39</v>
      </c>
      <c r="K40" s="15">
        <v>0</v>
      </c>
      <c r="L40" s="15">
        <v>0</v>
      </c>
      <c r="M40" s="15">
        <v>0</v>
      </c>
      <c r="N40" s="15">
        <v>19.89</v>
      </c>
      <c r="O40" s="15">
        <v>8</v>
      </c>
      <c r="P40" s="15">
        <v>15</v>
      </c>
      <c r="Q40" s="15">
        <v>1</v>
      </c>
      <c r="R40" s="15">
        <v>1</v>
      </c>
      <c r="S40" s="15">
        <v>1</v>
      </c>
      <c r="T40" s="15">
        <v>2.67</v>
      </c>
      <c r="U40" s="15">
        <v>2.33</v>
      </c>
      <c r="V40" s="15">
        <v>0</v>
      </c>
      <c r="W40" s="15">
        <v>41.67</v>
      </c>
      <c r="X40" s="15">
        <v>0</v>
      </c>
      <c r="Y40" s="15">
        <v>18.2</v>
      </c>
      <c r="Z40" s="15">
        <v>5</v>
      </c>
      <c r="AA40" s="15">
        <v>0</v>
      </c>
      <c r="AB40" s="15">
        <v>3.33</v>
      </c>
      <c r="AC40" s="15">
        <v>141.38999999999999</v>
      </c>
      <c r="AD40" s="15">
        <f t="shared" si="1"/>
        <v>152.655</v>
      </c>
    </row>
    <row r="41" spans="1:30" ht="36" x14ac:dyDescent="0.2">
      <c r="A41" s="62">
        <v>12</v>
      </c>
      <c r="B41" s="62">
        <v>39</v>
      </c>
      <c r="C41" s="38" t="s">
        <v>16</v>
      </c>
      <c r="D41" s="38" t="s">
        <v>87</v>
      </c>
      <c r="E41" s="15">
        <v>27</v>
      </c>
      <c r="F41" s="58">
        <v>0</v>
      </c>
      <c r="G41" s="15">
        <v>0</v>
      </c>
      <c r="H41" s="69">
        <v>20</v>
      </c>
      <c r="I41" s="15">
        <v>0</v>
      </c>
      <c r="J41" s="15">
        <v>2.14</v>
      </c>
      <c r="K41" s="15">
        <v>0</v>
      </c>
      <c r="L41" s="15">
        <v>0</v>
      </c>
      <c r="M41" s="15">
        <v>0</v>
      </c>
      <c r="N41" s="15">
        <v>0</v>
      </c>
      <c r="O41" s="15">
        <v>10</v>
      </c>
      <c r="P41" s="15">
        <v>30</v>
      </c>
      <c r="Q41" s="15">
        <v>2</v>
      </c>
      <c r="R41" s="15">
        <v>1</v>
      </c>
      <c r="S41" s="15">
        <v>1</v>
      </c>
      <c r="T41" s="15">
        <v>1.33</v>
      </c>
      <c r="U41" s="15">
        <v>2</v>
      </c>
      <c r="V41" s="15">
        <v>0</v>
      </c>
      <c r="W41" s="15">
        <v>12</v>
      </c>
      <c r="X41" s="15">
        <v>3.67</v>
      </c>
      <c r="Y41" s="15">
        <v>28</v>
      </c>
      <c r="Z41" s="15">
        <v>4.67</v>
      </c>
      <c r="AA41" s="15">
        <v>0</v>
      </c>
      <c r="AB41" s="15">
        <v>6.67</v>
      </c>
      <c r="AC41" s="15">
        <v>171.47</v>
      </c>
      <c r="AD41" s="15">
        <f t="shared" si="1"/>
        <v>151.47999999999996</v>
      </c>
    </row>
    <row r="42" spans="1:30" ht="24" x14ac:dyDescent="0.2">
      <c r="A42" s="62">
        <v>57</v>
      </c>
      <c r="B42" s="62">
        <v>40</v>
      </c>
      <c r="C42" s="38" t="s">
        <v>104</v>
      </c>
      <c r="D42" s="38" t="s">
        <v>105</v>
      </c>
      <c r="E42" s="15">
        <v>27</v>
      </c>
      <c r="F42" s="58">
        <v>6.4387750000000006</v>
      </c>
      <c r="G42" s="15">
        <v>0</v>
      </c>
      <c r="H42" s="15">
        <v>0</v>
      </c>
      <c r="I42" s="15">
        <v>0</v>
      </c>
      <c r="J42" s="15">
        <v>2.78</v>
      </c>
      <c r="K42" s="15">
        <v>0</v>
      </c>
      <c r="L42" s="15">
        <v>0</v>
      </c>
      <c r="M42" s="15">
        <v>0</v>
      </c>
      <c r="N42" s="15">
        <v>17.18</v>
      </c>
      <c r="O42" s="15">
        <v>5</v>
      </c>
      <c r="P42" s="15">
        <v>30</v>
      </c>
      <c r="Q42" s="15">
        <v>1.67</v>
      </c>
      <c r="R42" s="15">
        <v>1</v>
      </c>
      <c r="S42" s="15">
        <v>1.67</v>
      </c>
      <c r="T42" s="15">
        <v>1.33</v>
      </c>
      <c r="U42" s="15">
        <v>1</v>
      </c>
      <c r="V42" s="15">
        <v>0</v>
      </c>
      <c r="W42" s="15">
        <v>25.79</v>
      </c>
      <c r="X42" s="15">
        <v>1.67</v>
      </c>
      <c r="Y42" s="15">
        <v>15</v>
      </c>
      <c r="Z42" s="15">
        <v>7</v>
      </c>
      <c r="AA42" s="15">
        <v>0</v>
      </c>
      <c r="AB42" s="15">
        <v>5</v>
      </c>
      <c r="AC42" s="15">
        <v>134.71</v>
      </c>
      <c r="AD42" s="15">
        <f t="shared" si="1"/>
        <v>149.528775</v>
      </c>
    </row>
    <row r="43" spans="1:30" ht="24" x14ac:dyDescent="0.2">
      <c r="A43" s="62">
        <v>65</v>
      </c>
      <c r="B43" s="62">
        <v>41</v>
      </c>
      <c r="C43" s="38" t="s">
        <v>51</v>
      </c>
      <c r="D43" s="38" t="s">
        <v>109</v>
      </c>
      <c r="E43" s="15">
        <v>27</v>
      </c>
      <c r="F43" s="58">
        <v>0</v>
      </c>
      <c r="G43" s="15">
        <v>0</v>
      </c>
      <c r="H43" s="69">
        <v>20</v>
      </c>
      <c r="I43" s="15">
        <v>0</v>
      </c>
      <c r="J43" s="15">
        <v>2.12</v>
      </c>
      <c r="K43" s="15">
        <v>0</v>
      </c>
      <c r="L43" s="15">
        <v>0</v>
      </c>
      <c r="M43" s="15">
        <v>0</v>
      </c>
      <c r="N43" s="15">
        <v>20</v>
      </c>
      <c r="O43" s="15">
        <v>0</v>
      </c>
      <c r="P43" s="15">
        <v>30</v>
      </c>
      <c r="Q43" s="15">
        <v>2</v>
      </c>
      <c r="R43" s="15">
        <v>2</v>
      </c>
      <c r="S43" s="15">
        <v>3</v>
      </c>
      <c r="T43" s="15">
        <v>2</v>
      </c>
      <c r="U43" s="15">
        <v>3</v>
      </c>
      <c r="V43" s="15">
        <v>3.33</v>
      </c>
      <c r="W43" s="15">
        <v>2</v>
      </c>
      <c r="X43" s="15">
        <v>0.67</v>
      </c>
      <c r="Y43" s="15">
        <v>27</v>
      </c>
      <c r="Z43" s="15">
        <v>0.33</v>
      </c>
      <c r="AA43" s="15">
        <v>0</v>
      </c>
      <c r="AB43" s="15">
        <v>5</v>
      </c>
      <c r="AC43" s="15">
        <v>129.25</v>
      </c>
      <c r="AD43" s="15">
        <f t="shared" si="1"/>
        <v>149.45000000000002</v>
      </c>
    </row>
    <row r="44" spans="1:30" ht="24" x14ac:dyDescent="0.2">
      <c r="A44" s="62">
        <v>16</v>
      </c>
      <c r="B44" s="62">
        <v>42</v>
      </c>
      <c r="C44" s="38" t="s">
        <v>89</v>
      </c>
      <c r="D44" s="38" t="s">
        <v>90</v>
      </c>
      <c r="E44" s="15">
        <v>30</v>
      </c>
      <c r="F44" s="58">
        <v>3.5</v>
      </c>
      <c r="G44" s="15">
        <v>0</v>
      </c>
      <c r="H44" s="69">
        <v>20</v>
      </c>
      <c r="I44" s="15">
        <v>0</v>
      </c>
      <c r="J44" s="15">
        <v>1.26</v>
      </c>
      <c r="K44" s="15">
        <v>0</v>
      </c>
      <c r="L44" s="15">
        <v>0</v>
      </c>
      <c r="M44" s="15">
        <v>0</v>
      </c>
      <c r="N44" s="15">
        <v>0</v>
      </c>
      <c r="O44" s="15">
        <v>10</v>
      </c>
      <c r="P44" s="15">
        <v>25</v>
      </c>
      <c r="Q44" s="15">
        <v>2</v>
      </c>
      <c r="R44" s="15">
        <v>0.67</v>
      </c>
      <c r="S44" s="15">
        <v>3</v>
      </c>
      <c r="T44" s="15">
        <v>2</v>
      </c>
      <c r="U44" s="15">
        <v>2.67</v>
      </c>
      <c r="V44" s="15">
        <v>0</v>
      </c>
      <c r="W44" s="15">
        <v>20.309999999999999</v>
      </c>
      <c r="X44" s="15">
        <v>1.67</v>
      </c>
      <c r="Y44" s="15">
        <v>27</v>
      </c>
      <c r="Z44" s="15">
        <v>0</v>
      </c>
      <c r="AA44" s="15">
        <v>0</v>
      </c>
      <c r="AB44" s="15">
        <v>0</v>
      </c>
      <c r="AC44" s="15">
        <v>165.58</v>
      </c>
      <c r="AD44" s="15">
        <f t="shared" si="1"/>
        <v>149.07999999999998</v>
      </c>
    </row>
    <row r="45" spans="1:30" ht="24" x14ac:dyDescent="0.2">
      <c r="A45" s="62">
        <v>54</v>
      </c>
      <c r="B45" s="62">
        <v>43</v>
      </c>
      <c r="C45" s="38" t="s">
        <v>136</v>
      </c>
      <c r="D45" s="38" t="s">
        <v>137</v>
      </c>
      <c r="E45" s="15">
        <v>30</v>
      </c>
      <c r="F45" s="58">
        <v>13.166219908803136</v>
      </c>
      <c r="G45" s="15">
        <v>0</v>
      </c>
      <c r="H45" s="15">
        <v>0</v>
      </c>
      <c r="I45" s="15">
        <v>0</v>
      </c>
      <c r="J45" s="15">
        <v>1.03</v>
      </c>
      <c r="K45" s="15">
        <v>0</v>
      </c>
      <c r="L45" s="15">
        <v>0</v>
      </c>
      <c r="M45" s="15">
        <v>0</v>
      </c>
      <c r="N45" s="15">
        <v>10.97</v>
      </c>
      <c r="O45" s="15">
        <v>0</v>
      </c>
      <c r="P45" s="15">
        <v>30</v>
      </c>
      <c r="Q45" s="15">
        <v>2</v>
      </c>
      <c r="R45" s="15">
        <v>2</v>
      </c>
      <c r="S45" s="15">
        <v>2</v>
      </c>
      <c r="T45" s="15">
        <v>1</v>
      </c>
      <c r="U45" s="15">
        <v>2</v>
      </c>
      <c r="V45" s="15">
        <v>0</v>
      </c>
      <c r="W45" s="15">
        <v>26.27</v>
      </c>
      <c r="X45" s="15">
        <v>1.33</v>
      </c>
      <c r="Y45" s="15">
        <v>17.672000000000001</v>
      </c>
      <c r="Z45" s="15">
        <v>2.67</v>
      </c>
      <c r="AA45" s="15">
        <v>0</v>
      </c>
      <c r="AB45" s="15">
        <v>6.67</v>
      </c>
      <c r="AC45" s="15">
        <v>135.63999999999999</v>
      </c>
      <c r="AD45" s="15">
        <f t="shared" si="1"/>
        <v>148.77821990880309</v>
      </c>
    </row>
    <row r="46" spans="1:30" ht="24" x14ac:dyDescent="0.2">
      <c r="A46" s="62">
        <v>51</v>
      </c>
      <c r="B46" s="62">
        <v>44</v>
      </c>
      <c r="C46" s="38" t="s">
        <v>19</v>
      </c>
      <c r="D46" s="38" t="s">
        <v>134</v>
      </c>
      <c r="E46" s="15">
        <v>27</v>
      </c>
      <c r="F46" s="58">
        <v>0</v>
      </c>
      <c r="G46" s="15">
        <v>0</v>
      </c>
      <c r="H46" s="69">
        <v>20</v>
      </c>
      <c r="I46" s="15">
        <v>0</v>
      </c>
      <c r="J46" s="15">
        <v>1.19</v>
      </c>
      <c r="K46" s="15">
        <v>0</v>
      </c>
      <c r="L46" s="15">
        <v>0</v>
      </c>
      <c r="M46" s="15">
        <v>0</v>
      </c>
      <c r="N46" s="15">
        <v>13.29</v>
      </c>
      <c r="O46" s="15">
        <v>0</v>
      </c>
      <c r="P46" s="15">
        <v>30</v>
      </c>
      <c r="Q46" s="15">
        <v>2.67</v>
      </c>
      <c r="R46" s="15">
        <v>2</v>
      </c>
      <c r="S46" s="15">
        <v>2.67</v>
      </c>
      <c r="T46" s="15">
        <v>1.67</v>
      </c>
      <c r="U46" s="15">
        <v>2.67</v>
      </c>
      <c r="V46" s="15">
        <v>0</v>
      </c>
      <c r="W46" s="15">
        <v>12</v>
      </c>
      <c r="X46" s="15">
        <v>4</v>
      </c>
      <c r="Y46" s="15">
        <v>19.8</v>
      </c>
      <c r="Z46" s="15">
        <v>3.33</v>
      </c>
      <c r="AA46" s="15">
        <v>0</v>
      </c>
      <c r="AB46" s="15">
        <v>6</v>
      </c>
      <c r="AC46" s="15">
        <v>136.79</v>
      </c>
      <c r="AD46" s="15">
        <f t="shared" si="1"/>
        <v>148.29000000000002</v>
      </c>
    </row>
    <row r="47" spans="1:30" ht="24" x14ac:dyDescent="0.2">
      <c r="A47" s="62">
        <v>44</v>
      </c>
      <c r="B47" s="62">
        <v>45</v>
      </c>
      <c r="C47" s="38" t="s">
        <v>69</v>
      </c>
      <c r="D47" s="38" t="s">
        <v>131</v>
      </c>
      <c r="E47" s="15">
        <v>24</v>
      </c>
      <c r="F47" s="58">
        <v>3.4894392296156589</v>
      </c>
      <c r="G47" s="15">
        <v>0</v>
      </c>
      <c r="H47" s="15">
        <v>10</v>
      </c>
      <c r="I47" s="15">
        <v>0</v>
      </c>
      <c r="J47" s="15">
        <v>0.92</v>
      </c>
      <c r="K47" s="15">
        <v>0</v>
      </c>
      <c r="L47" s="15">
        <v>0</v>
      </c>
      <c r="M47" s="15">
        <v>0</v>
      </c>
      <c r="N47" s="15">
        <v>11.45</v>
      </c>
      <c r="O47" s="15">
        <v>10</v>
      </c>
      <c r="P47" s="15">
        <v>30</v>
      </c>
      <c r="Q47" s="15">
        <v>2</v>
      </c>
      <c r="R47" s="15">
        <v>1.33</v>
      </c>
      <c r="S47" s="15">
        <v>1.67</v>
      </c>
      <c r="T47" s="15">
        <v>0.67</v>
      </c>
      <c r="U47" s="15">
        <v>0.67</v>
      </c>
      <c r="V47" s="15">
        <v>0</v>
      </c>
      <c r="W47" s="15">
        <v>15.33</v>
      </c>
      <c r="X47" s="15">
        <v>5</v>
      </c>
      <c r="Y47" s="15">
        <v>22.472000000000001</v>
      </c>
      <c r="Z47" s="15">
        <v>4</v>
      </c>
      <c r="AA47" s="15">
        <v>0</v>
      </c>
      <c r="AB47" s="15">
        <v>5</v>
      </c>
      <c r="AC47" s="15">
        <v>142.25</v>
      </c>
      <c r="AD47" s="15">
        <f t="shared" si="1"/>
        <v>148.00143922961567</v>
      </c>
    </row>
    <row r="48" spans="1:30" ht="24" x14ac:dyDescent="0.2">
      <c r="A48" s="62">
        <v>66</v>
      </c>
      <c r="B48" s="62">
        <v>46</v>
      </c>
      <c r="C48" s="38" t="s">
        <v>82</v>
      </c>
      <c r="D48" s="38" t="s">
        <v>142</v>
      </c>
      <c r="E48" s="15">
        <v>24</v>
      </c>
      <c r="F48" s="58">
        <v>10.284721537424065</v>
      </c>
      <c r="G48" s="15">
        <v>0</v>
      </c>
      <c r="H48" s="15">
        <v>0</v>
      </c>
      <c r="I48" s="15">
        <v>0</v>
      </c>
      <c r="J48" s="15">
        <v>1.35</v>
      </c>
      <c r="K48" s="15">
        <v>0</v>
      </c>
      <c r="L48" s="15">
        <v>0</v>
      </c>
      <c r="M48" s="15">
        <v>0</v>
      </c>
      <c r="N48" s="15">
        <v>19.079999999999998</v>
      </c>
      <c r="O48" s="15">
        <v>0</v>
      </c>
      <c r="P48" s="15">
        <v>30</v>
      </c>
      <c r="Q48" s="15">
        <v>2.33</v>
      </c>
      <c r="R48" s="15">
        <v>1.33</v>
      </c>
      <c r="S48" s="15">
        <v>2</v>
      </c>
      <c r="T48" s="15">
        <v>2</v>
      </c>
      <c r="U48" s="15">
        <v>2</v>
      </c>
      <c r="V48" s="15">
        <v>0</v>
      </c>
      <c r="W48" s="15">
        <v>24.1</v>
      </c>
      <c r="X48" s="15">
        <v>2</v>
      </c>
      <c r="Y48" s="15">
        <v>18.2</v>
      </c>
      <c r="Z48" s="15">
        <v>4</v>
      </c>
      <c r="AA48" s="15">
        <v>0</v>
      </c>
      <c r="AB48" s="15">
        <v>5</v>
      </c>
      <c r="AC48" s="15">
        <v>129.12</v>
      </c>
      <c r="AD48" s="15">
        <f t="shared" si="1"/>
        <v>147.67472153742403</v>
      </c>
    </row>
    <row r="49" spans="1:30" ht="24" x14ac:dyDescent="0.2">
      <c r="A49" s="62">
        <v>37</v>
      </c>
      <c r="B49" s="62">
        <v>47</v>
      </c>
      <c r="C49" s="38" t="s">
        <v>13</v>
      </c>
      <c r="D49" s="38" t="s">
        <v>100</v>
      </c>
      <c r="E49" s="15">
        <v>24</v>
      </c>
      <c r="F49" s="58">
        <v>10.679004114306425</v>
      </c>
      <c r="G49" s="15">
        <v>0</v>
      </c>
      <c r="H49" s="15">
        <v>10</v>
      </c>
      <c r="I49" s="15">
        <v>0</v>
      </c>
      <c r="J49" s="15">
        <v>2.17</v>
      </c>
      <c r="K49" s="15">
        <v>0</v>
      </c>
      <c r="L49" s="15">
        <v>0</v>
      </c>
      <c r="M49" s="15">
        <v>0</v>
      </c>
      <c r="N49" s="15">
        <v>0</v>
      </c>
      <c r="O49" s="15">
        <v>8</v>
      </c>
      <c r="P49" s="15">
        <v>30</v>
      </c>
      <c r="Q49" s="15">
        <v>3.67</v>
      </c>
      <c r="R49" s="15">
        <v>1</v>
      </c>
      <c r="S49" s="15">
        <v>3.33</v>
      </c>
      <c r="T49" s="15">
        <v>2.33</v>
      </c>
      <c r="U49" s="15">
        <v>3</v>
      </c>
      <c r="V49" s="15">
        <v>0</v>
      </c>
      <c r="W49" s="15">
        <v>20.329999999999998</v>
      </c>
      <c r="X49" s="15">
        <v>0</v>
      </c>
      <c r="Y49" s="15">
        <v>20.327999999999999</v>
      </c>
      <c r="Z49" s="15">
        <v>3.67</v>
      </c>
      <c r="AA49" s="15">
        <v>0</v>
      </c>
      <c r="AB49" s="15">
        <v>5</v>
      </c>
      <c r="AC49" s="15">
        <v>146.83000000000001</v>
      </c>
      <c r="AD49" s="15">
        <f t="shared" si="1"/>
        <v>147.5070041143064</v>
      </c>
    </row>
    <row r="50" spans="1:30" x14ac:dyDescent="0.2">
      <c r="A50" s="62">
        <v>52</v>
      </c>
      <c r="B50" s="62">
        <v>48</v>
      </c>
      <c r="C50" s="38" t="s">
        <v>53</v>
      </c>
      <c r="D50" s="38" t="s">
        <v>57</v>
      </c>
      <c r="E50" s="15">
        <v>27</v>
      </c>
      <c r="F50" s="58">
        <v>1.1099999999999999</v>
      </c>
      <c r="G50" s="15">
        <v>0</v>
      </c>
      <c r="H50" s="15">
        <v>0</v>
      </c>
      <c r="I50" s="15">
        <v>0</v>
      </c>
      <c r="J50" s="15">
        <v>1.39</v>
      </c>
      <c r="K50" s="15">
        <v>0</v>
      </c>
      <c r="L50" s="15">
        <v>0</v>
      </c>
      <c r="M50" s="15">
        <v>0</v>
      </c>
      <c r="N50" s="15">
        <v>19.89</v>
      </c>
      <c r="O50" s="15">
        <v>5</v>
      </c>
      <c r="P50" s="15">
        <v>15</v>
      </c>
      <c r="Q50" s="15">
        <v>1</v>
      </c>
      <c r="R50" s="15">
        <v>1</v>
      </c>
      <c r="S50" s="15">
        <v>1</v>
      </c>
      <c r="T50" s="15">
        <v>2.67</v>
      </c>
      <c r="U50" s="15">
        <v>2.33</v>
      </c>
      <c r="V50" s="15">
        <v>8.33</v>
      </c>
      <c r="W50" s="15">
        <v>27.33</v>
      </c>
      <c r="X50" s="15">
        <v>5</v>
      </c>
      <c r="Y50" s="15">
        <v>20.872</v>
      </c>
      <c r="Z50" s="15">
        <v>5</v>
      </c>
      <c r="AA50" s="15">
        <v>0</v>
      </c>
      <c r="AB50" s="15">
        <v>3.33</v>
      </c>
      <c r="AC50" s="15">
        <v>136.06</v>
      </c>
      <c r="AD50" s="15">
        <f t="shared" si="1"/>
        <v>147.25200000000001</v>
      </c>
    </row>
    <row r="51" spans="1:30" ht="24" x14ac:dyDescent="0.2">
      <c r="A51" s="62">
        <v>60</v>
      </c>
      <c r="B51" s="62">
        <v>49</v>
      </c>
      <c r="C51" s="38" t="s">
        <v>104</v>
      </c>
      <c r="D51" s="38" t="s">
        <v>139</v>
      </c>
      <c r="E51" s="15">
        <v>30</v>
      </c>
      <c r="F51" s="58">
        <v>10.154312500000003</v>
      </c>
      <c r="G51" s="15">
        <v>0</v>
      </c>
      <c r="H51" s="15">
        <v>0</v>
      </c>
      <c r="I51" s="15">
        <v>0</v>
      </c>
      <c r="J51" s="15">
        <v>2.65</v>
      </c>
      <c r="K51" s="15">
        <v>0</v>
      </c>
      <c r="L51" s="15">
        <v>0</v>
      </c>
      <c r="M51" s="15">
        <v>0</v>
      </c>
      <c r="N51" s="15">
        <v>17.18</v>
      </c>
      <c r="O51" s="15">
        <v>0</v>
      </c>
      <c r="P51" s="15">
        <v>30</v>
      </c>
      <c r="Q51" s="15">
        <v>1.33</v>
      </c>
      <c r="R51" s="15">
        <v>1.67</v>
      </c>
      <c r="S51" s="15">
        <v>2</v>
      </c>
      <c r="T51" s="15">
        <v>0.67</v>
      </c>
      <c r="U51" s="15">
        <v>1.33</v>
      </c>
      <c r="V51" s="15">
        <v>5</v>
      </c>
      <c r="W51" s="15">
        <v>4</v>
      </c>
      <c r="X51" s="15">
        <v>1</v>
      </c>
      <c r="Y51" s="15">
        <v>30</v>
      </c>
      <c r="Z51" s="15">
        <v>3</v>
      </c>
      <c r="AA51" s="15">
        <v>0</v>
      </c>
      <c r="AB51" s="15">
        <v>6.67</v>
      </c>
      <c r="AC51" s="15">
        <v>133.52000000000001</v>
      </c>
      <c r="AD51" s="15">
        <f t="shared" si="1"/>
        <v>146.65431249999997</v>
      </c>
    </row>
    <row r="52" spans="1:30" ht="24" x14ac:dyDescent="0.2">
      <c r="A52" s="62">
        <v>24</v>
      </c>
      <c r="B52" s="62">
        <v>50</v>
      </c>
      <c r="C52" s="38" t="s">
        <v>12</v>
      </c>
      <c r="D52" s="38" t="s">
        <v>122</v>
      </c>
      <c r="E52" s="15">
        <v>15</v>
      </c>
      <c r="F52" s="58">
        <v>4.5249999999999995</v>
      </c>
      <c r="G52" s="15">
        <v>0</v>
      </c>
      <c r="H52" s="69">
        <v>20</v>
      </c>
      <c r="I52" s="15">
        <v>2</v>
      </c>
      <c r="J52" s="15">
        <v>4.59</v>
      </c>
      <c r="K52" s="15">
        <v>0</v>
      </c>
      <c r="L52" s="15">
        <v>0</v>
      </c>
      <c r="M52" s="15">
        <v>0</v>
      </c>
      <c r="N52" s="15">
        <v>0</v>
      </c>
      <c r="O52" s="15">
        <v>10</v>
      </c>
      <c r="P52" s="15">
        <v>25</v>
      </c>
      <c r="Q52" s="15">
        <v>4.67</v>
      </c>
      <c r="R52" s="15">
        <v>2</v>
      </c>
      <c r="S52" s="15">
        <v>4.67</v>
      </c>
      <c r="T52" s="15">
        <v>5</v>
      </c>
      <c r="U52" s="15">
        <v>3.33</v>
      </c>
      <c r="V52" s="15">
        <v>0</v>
      </c>
      <c r="W52" s="15">
        <v>13.82</v>
      </c>
      <c r="X52" s="15">
        <v>2.33</v>
      </c>
      <c r="Y52" s="15">
        <v>27</v>
      </c>
      <c r="Z52" s="15">
        <v>1.33</v>
      </c>
      <c r="AA52" s="15">
        <v>0</v>
      </c>
      <c r="AB52" s="15">
        <v>1</v>
      </c>
      <c r="AC52" s="15">
        <v>161.75</v>
      </c>
      <c r="AD52" s="15">
        <f t="shared" si="1"/>
        <v>146.26500000000001</v>
      </c>
    </row>
    <row r="53" spans="1:30" ht="24" x14ac:dyDescent="0.2">
      <c r="A53" s="62">
        <v>43</v>
      </c>
      <c r="B53" s="62">
        <v>51</v>
      </c>
      <c r="C53" s="38" t="s">
        <v>69</v>
      </c>
      <c r="D53" s="38" t="s">
        <v>74</v>
      </c>
      <c r="E53" s="15">
        <v>27</v>
      </c>
      <c r="F53" s="58">
        <v>0</v>
      </c>
      <c r="G53" s="15">
        <v>0</v>
      </c>
      <c r="H53" s="69">
        <v>20</v>
      </c>
      <c r="I53" s="15">
        <v>0</v>
      </c>
      <c r="J53" s="15">
        <v>1.04</v>
      </c>
      <c r="K53" s="15">
        <v>0</v>
      </c>
      <c r="L53" s="15">
        <v>0</v>
      </c>
      <c r="M53" s="15">
        <v>0</v>
      </c>
      <c r="N53" s="15">
        <v>11.45</v>
      </c>
      <c r="O53" s="15">
        <v>0</v>
      </c>
      <c r="P53" s="15">
        <v>30</v>
      </c>
      <c r="Q53" s="15">
        <v>2</v>
      </c>
      <c r="R53" s="15">
        <v>2</v>
      </c>
      <c r="S53" s="15">
        <v>2</v>
      </c>
      <c r="T53" s="15">
        <v>1</v>
      </c>
      <c r="U53" s="15">
        <v>1</v>
      </c>
      <c r="V53" s="15">
        <v>0</v>
      </c>
      <c r="W53" s="15">
        <v>12</v>
      </c>
      <c r="X53" s="15">
        <v>0</v>
      </c>
      <c r="Y53" s="15">
        <v>27.67</v>
      </c>
      <c r="Z53" s="15">
        <v>3.67</v>
      </c>
      <c r="AA53" s="15">
        <v>0</v>
      </c>
      <c r="AB53" s="15">
        <v>5.33</v>
      </c>
      <c r="AC53" s="15">
        <v>142.72999999999999</v>
      </c>
      <c r="AD53" s="15">
        <f t="shared" si="1"/>
        <v>146.16</v>
      </c>
    </row>
    <row r="54" spans="1:30" ht="24" x14ac:dyDescent="0.2">
      <c r="A54" s="62">
        <v>26</v>
      </c>
      <c r="B54" s="62">
        <v>52</v>
      </c>
      <c r="C54" s="38" t="s">
        <v>12</v>
      </c>
      <c r="D54" s="38" t="s">
        <v>123</v>
      </c>
      <c r="E54" s="15">
        <v>18</v>
      </c>
      <c r="F54" s="58">
        <v>5.9750000000000005</v>
      </c>
      <c r="G54" s="15">
        <v>0</v>
      </c>
      <c r="H54" s="69">
        <v>20</v>
      </c>
      <c r="I54" s="15">
        <v>2</v>
      </c>
      <c r="J54" s="15">
        <v>4.59</v>
      </c>
      <c r="K54" s="15">
        <v>0</v>
      </c>
      <c r="L54" s="15">
        <v>0</v>
      </c>
      <c r="M54" s="15">
        <v>0</v>
      </c>
      <c r="N54" s="15">
        <v>0</v>
      </c>
      <c r="O54" s="15">
        <v>10</v>
      </c>
      <c r="P54" s="15">
        <v>25</v>
      </c>
      <c r="Q54" s="15">
        <v>4.67</v>
      </c>
      <c r="R54" s="15">
        <v>2</v>
      </c>
      <c r="S54" s="15">
        <v>4.67</v>
      </c>
      <c r="T54" s="15">
        <v>5</v>
      </c>
      <c r="U54" s="15">
        <v>3.33</v>
      </c>
      <c r="V54" s="15">
        <v>0</v>
      </c>
      <c r="W54" s="15">
        <v>9.7899999999999991</v>
      </c>
      <c r="X54" s="15">
        <v>1</v>
      </c>
      <c r="Y54" s="15">
        <v>27</v>
      </c>
      <c r="Z54" s="15">
        <v>1.33</v>
      </c>
      <c r="AA54" s="15">
        <v>0</v>
      </c>
      <c r="AB54" s="15">
        <v>1</v>
      </c>
      <c r="AC54" s="15">
        <v>159.38999999999999</v>
      </c>
      <c r="AD54" s="15">
        <f t="shared" si="1"/>
        <v>145.35500000000002</v>
      </c>
    </row>
    <row r="55" spans="1:30" ht="24" x14ac:dyDescent="0.2">
      <c r="A55" s="62">
        <v>59</v>
      </c>
      <c r="B55" s="62">
        <v>53</v>
      </c>
      <c r="C55" s="38" t="s">
        <v>22</v>
      </c>
      <c r="D55" s="38" t="s">
        <v>138</v>
      </c>
      <c r="E55" s="15">
        <v>27</v>
      </c>
      <c r="F55" s="58">
        <v>1.7151993031278747</v>
      </c>
      <c r="G55" s="15">
        <v>0</v>
      </c>
      <c r="H55" s="15">
        <v>10</v>
      </c>
      <c r="I55" s="15">
        <v>0</v>
      </c>
      <c r="J55" s="15">
        <v>2.68</v>
      </c>
      <c r="K55" s="15">
        <v>0</v>
      </c>
      <c r="L55" s="15">
        <v>0</v>
      </c>
      <c r="M55" s="15">
        <v>0</v>
      </c>
      <c r="N55" s="15">
        <v>17.940000000000001</v>
      </c>
      <c r="O55" s="15">
        <v>5</v>
      </c>
      <c r="P55" s="15">
        <v>25</v>
      </c>
      <c r="Q55" s="15">
        <v>2.67</v>
      </c>
      <c r="R55" s="15">
        <v>2</v>
      </c>
      <c r="S55" s="15">
        <v>3</v>
      </c>
      <c r="T55" s="15">
        <v>2.67</v>
      </c>
      <c r="U55" s="15">
        <v>2.33</v>
      </c>
      <c r="V55" s="15">
        <v>0</v>
      </c>
      <c r="W55" s="15">
        <v>5.33</v>
      </c>
      <c r="X55" s="15">
        <v>1.67</v>
      </c>
      <c r="Y55" s="15">
        <v>20.327999999999999</v>
      </c>
      <c r="Z55" s="15">
        <v>7.33</v>
      </c>
      <c r="AA55" s="15">
        <v>0</v>
      </c>
      <c r="AB55" s="15">
        <v>6.67</v>
      </c>
      <c r="AC55" s="15">
        <v>133.68</v>
      </c>
      <c r="AD55" s="15">
        <f t="shared" si="1"/>
        <v>143.33319930312788</v>
      </c>
    </row>
    <row r="56" spans="1:30" ht="24" x14ac:dyDescent="0.2">
      <c r="A56" s="62">
        <v>64</v>
      </c>
      <c r="B56" s="62">
        <v>54</v>
      </c>
      <c r="C56" s="38" t="s">
        <v>33</v>
      </c>
      <c r="D56" s="38" t="s">
        <v>141</v>
      </c>
      <c r="E56" s="15">
        <v>30</v>
      </c>
      <c r="F56" s="58">
        <v>4.3920999999999992</v>
      </c>
      <c r="G56" s="15">
        <v>0</v>
      </c>
      <c r="H56" s="15">
        <v>10</v>
      </c>
      <c r="I56" s="15">
        <v>0</v>
      </c>
      <c r="J56" s="15">
        <v>1.77</v>
      </c>
      <c r="K56" s="15">
        <v>0</v>
      </c>
      <c r="L56" s="15">
        <v>0</v>
      </c>
      <c r="M56" s="15">
        <v>0</v>
      </c>
      <c r="N56" s="15">
        <v>14.8</v>
      </c>
      <c r="O56" s="15">
        <v>3</v>
      </c>
      <c r="P56" s="15">
        <v>25</v>
      </c>
      <c r="Q56" s="15">
        <v>2.33</v>
      </c>
      <c r="R56" s="15">
        <v>2</v>
      </c>
      <c r="S56" s="15">
        <v>2.67</v>
      </c>
      <c r="T56" s="15">
        <v>1.67</v>
      </c>
      <c r="U56" s="15">
        <v>2</v>
      </c>
      <c r="V56" s="15">
        <v>0</v>
      </c>
      <c r="W56" s="15">
        <v>14</v>
      </c>
      <c r="X56" s="15">
        <v>2</v>
      </c>
      <c r="Y56" s="15">
        <v>18.2</v>
      </c>
      <c r="Z56" s="15">
        <v>4</v>
      </c>
      <c r="AA56" s="15">
        <v>0</v>
      </c>
      <c r="AB56" s="15">
        <v>5</v>
      </c>
      <c r="AC56" s="15">
        <v>130.09</v>
      </c>
      <c r="AD56" s="15">
        <f t="shared" si="1"/>
        <v>142.8321</v>
      </c>
    </row>
    <row r="57" spans="1:30" ht="24" x14ac:dyDescent="0.2">
      <c r="A57" s="62">
        <v>55</v>
      </c>
      <c r="B57" s="62">
        <v>55</v>
      </c>
      <c r="C57" s="38" t="s">
        <v>22</v>
      </c>
      <c r="D57" s="38" t="s">
        <v>99</v>
      </c>
      <c r="E57" s="15">
        <v>21</v>
      </c>
      <c r="F57" s="58">
        <v>8.1959999999999811E-2</v>
      </c>
      <c r="G57" s="15">
        <v>0</v>
      </c>
      <c r="H57" s="15">
        <v>10</v>
      </c>
      <c r="I57" s="15">
        <v>0</v>
      </c>
      <c r="J57" s="15">
        <v>2.68</v>
      </c>
      <c r="K57" s="15">
        <v>0</v>
      </c>
      <c r="L57" s="15">
        <v>0</v>
      </c>
      <c r="M57" s="15">
        <v>0</v>
      </c>
      <c r="N57" s="15">
        <v>17.940000000000001</v>
      </c>
      <c r="O57" s="15">
        <v>10</v>
      </c>
      <c r="P57" s="15">
        <v>25</v>
      </c>
      <c r="Q57" s="15">
        <v>2.67</v>
      </c>
      <c r="R57" s="15">
        <v>2</v>
      </c>
      <c r="S57" s="15">
        <v>3</v>
      </c>
      <c r="T57" s="15">
        <v>2.67</v>
      </c>
      <c r="U57" s="15">
        <v>2.33</v>
      </c>
      <c r="V57" s="15">
        <v>0</v>
      </c>
      <c r="W57" s="15">
        <v>4.2300000000000004</v>
      </c>
      <c r="X57" s="15">
        <v>5</v>
      </c>
      <c r="Y57" s="15">
        <v>18.2</v>
      </c>
      <c r="Z57" s="15">
        <v>4</v>
      </c>
      <c r="AA57" s="15">
        <v>0</v>
      </c>
      <c r="AB57" s="15">
        <v>11.33</v>
      </c>
      <c r="AC57" s="15">
        <v>134.91</v>
      </c>
      <c r="AD57" s="15">
        <f t="shared" si="1"/>
        <v>142.13196000000002</v>
      </c>
    </row>
    <row r="58" spans="1:30" ht="24" x14ac:dyDescent="0.2">
      <c r="A58" s="62">
        <v>40</v>
      </c>
      <c r="B58" s="62">
        <v>56</v>
      </c>
      <c r="C58" s="38" t="s">
        <v>23</v>
      </c>
      <c r="D58" s="38" t="s">
        <v>130</v>
      </c>
      <c r="E58" s="15">
        <v>30</v>
      </c>
      <c r="F58" s="58">
        <v>4.324784024730203</v>
      </c>
      <c r="G58" s="15">
        <v>0</v>
      </c>
      <c r="H58" s="15">
        <v>0</v>
      </c>
      <c r="I58" s="15">
        <v>0</v>
      </c>
      <c r="J58" s="15">
        <v>1.9</v>
      </c>
      <c r="K58" s="15">
        <v>0</v>
      </c>
      <c r="L58" s="15">
        <v>0</v>
      </c>
      <c r="M58" s="15">
        <v>0</v>
      </c>
      <c r="N58" s="15">
        <v>0</v>
      </c>
      <c r="O58" s="15">
        <v>5</v>
      </c>
      <c r="P58" s="15">
        <v>25</v>
      </c>
      <c r="Q58" s="15">
        <v>3.67</v>
      </c>
      <c r="R58" s="15">
        <v>1</v>
      </c>
      <c r="S58" s="15">
        <v>4.33</v>
      </c>
      <c r="T58" s="15">
        <v>4.33</v>
      </c>
      <c r="U58" s="15">
        <v>5</v>
      </c>
      <c r="V58" s="15">
        <v>0</v>
      </c>
      <c r="W58" s="15">
        <v>17</v>
      </c>
      <c r="X58" s="15">
        <v>5</v>
      </c>
      <c r="Y58" s="15">
        <v>21.927999999999997</v>
      </c>
      <c r="Z58" s="15">
        <v>6</v>
      </c>
      <c r="AA58" s="15">
        <v>0</v>
      </c>
      <c r="AB58" s="15">
        <v>5</v>
      </c>
      <c r="AC58" s="15">
        <v>144.56</v>
      </c>
      <c r="AD58" s="15">
        <f t="shared" si="1"/>
        <v>139.48278402473022</v>
      </c>
    </row>
    <row r="59" spans="1:30" ht="24" x14ac:dyDescent="0.2">
      <c r="A59" s="62">
        <v>45</v>
      </c>
      <c r="B59" s="62">
        <v>57</v>
      </c>
      <c r="C59" s="38" t="s">
        <v>26</v>
      </c>
      <c r="D59" s="38" t="s">
        <v>132</v>
      </c>
      <c r="E59" s="15">
        <v>30</v>
      </c>
      <c r="F59" s="58">
        <v>8.1774999999999984</v>
      </c>
      <c r="G59" s="15">
        <v>0</v>
      </c>
      <c r="H59" s="15">
        <v>10</v>
      </c>
      <c r="I59" s="15">
        <v>0</v>
      </c>
      <c r="J59" s="15">
        <v>2.2000000000000002</v>
      </c>
      <c r="K59" s="15">
        <v>0</v>
      </c>
      <c r="L59" s="15">
        <v>0</v>
      </c>
      <c r="M59" s="15">
        <v>0</v>
      </c>
      <c r="N59" s="15">
        <v>0</v>
      </c>
      <c r="O59" s="15">
        <v>10</v>
      </c>
      <c r="P59" s="15">
        <v>25</v>
      </c>
      <c r="Q59" s="15">
        <v>2</v>
      </c>
      <c r="R59" s="15">
        <v>1</v>
      </c>
      <c r="S59" s="15">
        <v>3</v>
      </c>
      <c r="T59" s="15">
        <v>2</v>
      </c>
      <c r="U59" s="15">
        <v>3</v>
      </c>
      <c r="V59" s="15">
        <v>0</v>
      </c>
      <c r="W59" s="15">
        <v>10</v>
      </c>
      <c r="X59" s="15">
        <v>3.33</v>
      </c>
      <c r="Y59" s="15">
        <v>18.728000000000002</v>
      </c>
      <c r="Z59" s="15">
        <v>2.33</v>
      </c>
      <c r="AA59" s="15">
        <v>0</v>
      </c>
      <c r="AB59" s="15">
        <v>8.33</v>
      </c>
      <c r="AC59" s="15">
        <v>141.54</v>
      </c>
      <c r="AD59" s="15">
        <f t="shared" si="1"/>
        <v>139.09550000000002</v>
      </c>
    </row>
    <row r="60" spans="1:30" ht="24" x14ac:dyDescent="0.2">
      <c r="A60" s="62">
        <v>76</v>
      </c>
      <c r="B60" s="62">
        <v>58</v>
      </c>
      <c r="C60" s="38" t="s">
        <v>82</v>
      </c>
      <c r="D60" s="38" t="s">
        <v>147</v>
      </c>
      <c r="E60" s="15">
        <v>27</v>
      </c>
      <c r="F60" s="58">
        <v>11.379744003404841</v>
      </c>
      <c r="G60" s="15">
        <v>0</v>
      </c>
      <c r="H60" s="15">
        <v>0</v>
      </c>
      <c r="I60" s="15">
        <v>0</v>
      </c>
      <c r="J60" s="15">
        <v>2.29</v>
      </c>
      <c r="K60" s="15">
        <v>0</v>
      </c>
      <c r="L60" s="15">
        <v>0</v>
      </c>
      <c r="M60" s="15">
        <v>0</v>
      </c>
      <c r="N60" s="15">
        <v>19.079999999999998</v>
      </c>
      <c r="O60" s="15">
        <v>0</v>
      </c>
      <c r="P60" s="15">
        <v>30</v>
      </c>
      <c r="Q60" s="15">
        <v>2.33</v>
      </c>
      <c r="R60" s="15">
        <v>2</v>
      </c>
      <c r="S60" s="15">
        <v>1.67</v>
      </c>
      <c r="T60" s="15">
        <v>1</v>
      </c>
      <c r="U60" s="15">
        <v>2</v>
      </c>
      <c r="V60" s="15">
        <v>4.33</v>
      </c>
      <c r="W60" s="15">
        <v>8.67</v>
      </c>
      <c r="X60" s="15">
        <v>2</v>
      </c>
      <c r="Y60" s="15">
        <v>15.071999999999999</v>
      </c>
      <c r="Z60" s="15">
        <v>4.67</v>
      </c>
      <c r="AA60" s="15">
        <v>0</v>
      </c>
      <c r="AB60" s="15">
        <v>5</v>
      </c>
      <c r="AC60" s="15">
        <v>119.63</v>
      </c>
      <c r="AD60" s="15">
        <f t="shared" si="1"/>
        <v>138.49174400340482</v>
      </c>
    </row>
    <row r="61" spans="1:30" ht="24" x14ac:dyDescent="0.2">
      <c r="A61" s="62">
        <v>77</v>
      </c>
      <c r="B61" s="62">
        <v>59</v>
      </c>
      <c r="C61" s="38" t="s">
        <v>17</v>
      </c>
      <c r="D61" s="38" t="s">
        <v>148</v>
      </c>
      <c r="E61" s="15">
        <v>6</v>
      </c>
      <c r="F61" s="58">
        <v>10.554658239181414</v>
      </c>
      <c r="G61" s="15">
        <v>0</v>
      </c>
      <c r="H61" s="15">
        <v>10</v>
      </c>
      <c r="I61" s="15">
        <v>0</v>
      </c>
      <c r="J61" s="15">
        <v>2.58</v>
      </c>
      <c r="K61" s="15">
        <v>0</v>
      </c>
      <c r="L61" s="15">
        <v>0</v>
      </c>
      <c r="M61" s="15">
        <v>0</v>
      </c>
      <c r="N61" s="15">
        <v>18.39</v>
      </c>
      <c r="O61" s="15">
        <v>10</v>
      </c>
      <c r="P61" s="15">
        <v>25</v>
      </c>
      <c r="Q61" s="15">
        <v>4.33</v>
      </c>
      <c r="R61" s="15">
        <v>2</v>
      </c>
      <c r="S61" s="15">
        <v>3.33</v>
      </c>
      <c r="T61" s="15">
        <v>1</v>
      </c>
      <c r="U61" s="15">
        <v>3</v>
      </c>
      <c r="V61" s="15">
        <v>0</v>
      </c>
      <c r="W61" s="15">
        <v>9.76</v>
      </c>
      <c r="X61" s="15">
        <v>3.33</v>
      </c>
      <c r="Y61" s="15">
        <v>21.927999999999997</v>
      </c>
      <c r="Z61" s="15">
        <v>2</v>
      </c>
      <c r="AA61" s="15">
        <v>0</v>
      </c>
      <c r="AB61" s="15">
        <v>5</v>
      </c>
      <c r="AC61" s="15">
        <v>118.68</v>
      </c>
      <c r="AD61" s="15">
        <f t="shared" si="1"/>
        <v>138.2026582391814</v>
      </c>
    </row>
    <row r="62" spans="1:30" ht="24" x14ac:dyDescent="0.2">
      <c r="A62" s="62">
        <v>35</v>
      </c>
      <c r="B62" s="62">
        <v>60</v>
      </c>
      <c r="C62" s="38" t="s">
        <v>12</v>
      </c>
      <c r="D62" s="38" t="s">
        <v>97</v>
      </c>
      <c r="E62" s="15">
        <v>0</v>
      </c>
      <c r="F62" s="58">
        <v>1.18</v>
      </c>
      <c r="G62" s="15">
        <v>0</v>
      </c>
      <c r="H62" s="69">
        <v>20</v>
      </c>
      <c r="I62" s="15">
        <v>2</v>
      </c>
      <c r="J62" s="15">
        <v>4.59</v>
      </c>
      <c r="K62" s="15">
        <v>0</v>
      </c>
      <c r="L62" s="15">
        <v>0</v>
      </c>
      <c r="M62" s="15">
        <v>0</v>
      </c>
      <c r="N62" s="15">
        <v>0</v>
      </c>
      <c r="O62" s="15">
        <v>10</v>
      </c>
      <c r="P62" s="15">
        <v>25</v>
      </c>
      <c r="Q62" s="15">
        <v>4.67</v>
      </c>
      <c r="R62" s="15">
        <v>2</v>
      </c>
      <c r="S62" s="15">
        <v>4.67</v>
      </c>
      <c r="T62" s="15">
        <v>5</v>
      </c>
      <c r="U62" s="15">
        <v>3.33</v>
      </c>
      <c r="V62" s="15">
        <v>0</v>
      </c>
      <c r="W62" s="15">
        <v>10</v>
      </c>
      <c r="X62" s="15">
        <v>5</v>
      </c>
      <c r="Y62" s="15">
        <v>27</v>
      </c>
      <c r="Z62" s="15">
        <v>1.33</v>
      </c>
      <c r="AA62" s="15">
        <v>0</v>
      </c>
      <c r="AB62" s="15">
        <v>12.33</v>
      </c>
      <c r="AC62" s="15">
        <v>148.43</v>
      </c>
      <c r="AD62" s="15">
        <f t="shared" si="1"/>
        <v>138.1</v>
      </c>
    </row>
    <row r="63" spans="1:30" ht="24" x14ac:dyDescent="0.2">
      <c r="A63" s="62">
        <v>38</v>
      </c>
      <c r="B63" s="62">
        <v>61</v>
      </c>
      <c r="C63" s="38" t="s">
        <v>12</v>
      </c>
      <c r="D63" s="38" t="s">
        <v>44</v>
      </c>
      <c r="E63" s="15">
        <v>6</v>
      </c>
      <c r="F63" s="58">
        <v>6.7249999999999988</v>
      </c>
      <c r="G63" s="15">
        <v>0</v>
      </c>
      <c r="H63" s="69">
        <v>20</v>
      </c>
      <c r="I63" s="15">
        <v>0</v>
      </c>
      <c r="J63" s="15">
        <v>4.6100000000000003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30</v>
      </c>
      <c r="Q63" s="15">
        <v>4</v>
      </c>
      <c r="R63" s="15">
        <v>2</v>
      </c>
      <c r="S63" s="15">
        <v>3</v>
      </c>
      <c r="T63" s="15">
        <v>3</v>
      </c>
      <c r="U63" s="15">
        <v>2.67</v>
      </c>
      <c r="V63" s="15">
        <v>0</v>
      </c>
      <c r="W63" s="15">
        <v>20</v>
      </c>
      <c r="X63" s="15">
        <v>0</v>
      </c>
      <c r="Y63" s="15">
        <v>30</v>
      </c>
      <c r="Z63" s="15">
        <v>4.67</v>
      </c>
      <c r="AA63" s="15">
        <v>0</v>
      </c>
      <c r="AB63" s="15">
        <v>0</v>
      </c>
      <c r="AC63" s="15">
        <v>146.27000000000001</v>
      </c>
      <c r="AD63" s="15">
        <f t="shared" si="1"/>
        <v>136.67499999999998</v>
      </c>
    </row>
    <row r="64" spans="1:30" ht="24" x14ac:dyDescent="0.2">
      <c r="A64" s="62">
        <v>81</v>
      </c>
      <c r="B64" s="62">
        <v>62</v>
      </c>
      <c r="C64" s="38" t="s">
        <v>15</v>
      </c>
      <c r="D64" s="38" t="s">
        <v>149</v>
      </c>
      <c r="E64" s="15">
        <v>18</v>
      </c>
      <c r="F64" s="58">
        <v>10.154349999999999</v>
      </c>
      <c r="G64" s="15">
        <v>0</v>
      </c>
      <c r="H64" s="15">
        <v>0</v>
      </c>
      <c r="I64" s="15">
        <v>0</v>
      </c>
      <c r="J64" s="15">
        <v>2.42</v>
      </c>
      <c r="K64" s="15">
        <v>0</v>
      </c>
      <c r="L64" s="15">
        <v>0</v>
      </c>
      <c r="M64" s="15">
        <v>0</v>
      </c>
      <c r="N64" s="15">
        <v>20</v>
      </c>
      <c r="O64" s="15">
        <v>5</v>
      </c>
      <c r="P64" s="15">
        <v>25</v>
      </c>
      <c r="Q64" s="15">
        <v>3.33</v>
      </c>
      <c r="R64" s="15">
        <v>0.67</v>
      </c>
      <c r="S64" s="15">
        <v>2.67</v>
      </c>
      <c r="T64" s="15">
        <v>1.67</v>
      </c>
      <c r="U64" s="15">
        <v>1.33</v>
      </c>
      <c r="V64" s="15">
        <v>0</v>
      </c>
      <c r="W64" s="15">
        <v>19.5</v>
      </c>
      <c r="X64" s="15">
        <v>0</v>
      </c>
      <c r="Y64" s="15">
        <v>18.2</v>
      </c>
      <c r="Z64" s="15">
        <v>3</v>
      </c>
      <c r="AA64" s="15">
        <v>0</v>
      </c>
      <c r="AB64" s="15">
        <v>5</v>
      </c>
      <c r="AC64" s="15">
        <v>116.59</v>
      </c>
      <c r="AD64" s="15">
        <f t="shared" si="1"/>
        <v>135.94435000000001</v>
      </c>
    </row>
    <row r="65" spans="1:30" ht="24" x14ac:dyDescent="0.2">
      <c r="A65" s="62">
        <v>41</v>
      </c>
      <c r="B65" s="62">
        <v>63</v>
      </c>
      <c r="C65" s="38" t="s">
        <v>23</v>
      </c>
      <c r="D65" s="38" t="s">
        <v>98</v>
      </c>
      <c r="E65" s="15">
        <v>27</v>
      </c>
      <c r="F65" s="58">
        <v>5.25</v>
      </c>
      <c r="G65" s="15">
        <v>0</v>
      </c>
      <c r="H65" s="69">
        <v>20</v>
      </c>
      <c r="I65" s="15">
        <v>0</v>
      </c>
      <c r="J65" s="15">
        <v>1.9</v>
      </c>
      <c r="K65" s="15">
        <v>0</v>
      </c>
      <c r="L65" s="15">
        <v>0</v>
      </c>
      <c r="M65" s="15">
        <v>0</v>
      </c>
      <c r="N65" s="15">
        <v>0</v>
      </c>
      <c r="O65" s="15">
        <v>10</v>
      </c>
      <c r="P65" s="15">
        <v>25</v>
      </c>
      <c r="Q65" s="15">
        <v>3.67</v>
      </c>
      <c r="R65" s="15">
        <v>1</v>
      </c>
      <c r="S65" s="15">
        <v>4</v>
      </c>
      <c r="T65" s="15">
        <v>4</v>
      </c>
      <c r="U65" s="15">
        <v>5</v>
      </c>
      <c r="V65" s="15">
        <v>0</v>
      </c>
      <c r="W65" s="15">
        <v>6</v>
      </c>
      <c r="X65" s="15">
        <v>0</v>
      </c>
      <c r="Y65" s="15">
        <v>21.927999999999997</v>
      </c>
      <c r="Z65" s="15">
        <v>0</v>
      </c>
      <c r="AA65" s="15">
        <v>0</v>
      </c>
      <c r="AB65" s="15">
        <v>0</v>
      </c>
      <c r="AC65" s="15">
        <v>143.9</v>
      </c>
      <c r="AD65" s="15">
        <f t="shared" si="1"/>
        <v>134.74799999999999</v>
      </c>
    </row>
    <row r="66" spans="1:30" ht="24" x14ac:dyDescent="0.2">
      <c r="A66" s="62">
        <v>80</v>
      </c>
      <c r="B66" s="62">
        <v>64</v>
      </c>
      <c r="C66" s="38" t="s">
        <v>17</v>
      </c>
      <c r="D66" s="38" t="s">
        <v>64</v>
      </c>
      <c r="E66" s="15">
        <v>21</v>
      </c>
      <c r="F66" s="58">
        <v>0</v>
      </c>
      <c r="G66" s="15">
        <v>0</v>
      </c>
      <c r="H66" s="15">
        <v>20</v>
      </c>
      <c r="I66" s="15">
        <v>0</v>
      </c>
      <c r="J66" s="15">
        <v>2.58</v>
      </c>
      <c r="K66" s="15">
        <v>0</v>
      </c>
      <c r="L66" s="15">
        <v>0</v>
      </c>
      <c r="M66" s="15">
        <v>0</v>
      </c>
      <c r="N66" s="15">
        <v>18.39</v>
      </c>
      <c r="O66" s="15">
        <v>10</v>
      </c>
      <c r="P66" s="15">
        <v>25</v>
      </c>
      <c r="Q66" s="15">
        <v>4.33</v>
      </c>
      <c r="R66" s="15">
        <v>2</v>
      </c>
      <c r="S66" s="15">
        <v>3.33</v>
      </c>
      <c r="T66" s="15">
        <v>1</v>
      </c>
      <c r="U66" s="15">
        <v>3</v>
      </c>
      <c r="V66" s="15">
        <v>0</v>
      </c>
      <c r="W66" s="15">
        <v>15</v>
      </c>
      <c r="X66" s="15">
        <v>0</v>
      </c>
      <c r="Y66" s="15">
        <v>2</v>
      </c>
      <c r="Z66" s="15">
        <v>1.33</v>
      </c>
      <c r="AA66" s="15">
        <v>0</v>
      </c>
      <c r="AB66" s="15">
        <v>5.33</v>
      </c>
      <c r="AC66" s="15">
        <v>116.93</v>
      </c>
      <c r="AD66" s="15">
        <f t="shared" si="1"/>
        <v>134.29000000000002</v>
      </c>
    </row>
    <row r="67" spans="1:30" ht="24" x14ac:dyDescent="0.2">
      <c r="A67" s="62">
        <v>70</v>
      </c>
      <c r="B67" s="62">
        <v>65</v>
      </c>
      <c r="C67" s="38" t="s">
        <v>33</v>
      </c>
      <c r="D67" s="38" t="s">
        <v>107</v>
      </c>
      <c r="E67" s="15">
        <v>21</v>
      </c>
      <c r="F67" s="58">
        <v>5.5727389268292686</v>
      </c>
      <c r="G67" s="15">
        <v>0</v>
      </c>
      <c r="H67" s="15">
        <v>0</v>
      </c>
      <c r="I67" s="15">
        <v>0</v>
      </c>
      <c r="J67" s="15">
        <v>2.13</v>
      </c>
      <c r="K67" s="15">
        <v>0</v>
      </c>
      <c r="L67" s="15">
        <v>0</v>
      </c>
      <c r="M67" s="15">
        <v>0</v>
      </c>
      <c r="N67" s="15">
        <v>14.8</v>
      </c>
      <c r="O67" s="15">
        <v>0</v>
      </c>
      <c r="P67" s="15">
        <v>30</v>
      </c>
      <c r="Q67" s="15">
        <v>4</v>
      </c>
      <c r="R67" s="15">
        <v>4</v>
      </c>
      <c r="S67" s="15">
        <v>3</v>
      </c>
      <c r="T67" s="15">
        <v>2</v>
      </c>
      <c r="U67" s="15">
        <v>2</v>
      </c>
      <c r="V67" s="15">
        <v>5</v>
      </c>
      <c r="W67" s="15">
        <v>18</v>
      </c>
      <c r="X67" s="15">
        <v>0</v>
      </c>
      <c r="Y67" s="15">
        <v>15</v>
      </c>
      <c r="Z67" s="15">
        <v>5</v>
      </c>
      <c r="AA67" s="15">
        <v>0</v>
      </c>
      <c r="AB67" s="15">
        <v>2.33</v>
      </c>
      <c r="AC67" s="15">
        <v>125.47</v>
      </c>
      <c r="AD67" s="15">
        <f t="shared" ref="AD67:AD98" si="2">SUM(E67:AB67)</f>
        <v>133.83273892682928</v>
      </c>
    </row>
    <row r="68" spans="1:30" ht="36" x14ac:dyDescent="0.2">
      <c r="A68" s="62">
        <v>56</v>
      </c>
      <c r="B68" s="62">
        <v>66</v>
      </c>
      <c r="C68" s="38" t="s">
        <v>16</v>
      </c>
      <c r="D68" s="38" t="s">
        <v>102</v>
      </c>
      <c r="E68" s="15">
        <v>24</v>
      </c>
      <c r="F68" s="58">
        <v>7.7288206155718262</v>
      </c>
      <c r="G68" s="15">
        <v>0</v>
      </c>
      <c r="H68" s="15">
        <v>10</v>
      </c>
      <c r="I68" s="15">
        <v>0</v>
      </c>
      <c r="J68" s="15">
        <v>2.14</v>
      </c>
      <c r="K68" s="15">
        <v>0</v>
      </c>
      <c r="L68" s="15">
        <v>0</v>
      </c>
      <c r="M68" s="15">
        <v>0</v>
      </c>
      <c r="N68" s="15">
        <v>0</v>
      </c>
      <c r="O68" s="15">
        <v>10</v>
      </c>
      <c r="P68" s="15">
        <v>30</v>
      </c>
      <c r="Q68" s="15">
        <v>2</v>
      </c>
      <c r="R68" s="15">
        <v>1</v>
      </c>
      <c r="S68" s="15">
        <v>1</v>
      </c>
      <c r="T68" s="15">
        <v>1.33</v>
      </c>
      <c r="U68" s="15">
        <v>2</v>
      </c>
      <c r="V68" s="15">
        <v>0</v>
      </c>
      <c r="W68" s="15">
        <v>12</v>
      </c>
      <c r="X68" s="15">
        <v>3.33</v>
      </c>
      <c r="Y68" s="15">
        <v>18.728000000000002</v>
      </c>
      <c r="Z68" s="15">
        <v>2.33</v>
      </c>
      <c r="AA68" s="15">
        <v>0</v>
      </c>
      <c r="AB68" s="15">
        <v>4.33</v>
      </c>
      <c r="AC68" s="15">
        <v>134.81</v>
      </c>
      <c r="AD68" s="15">
        <f t="shared" si="2"/>
        <v>131.91682061557182</v>
      </c>
    </row>
    <row r="69" spans="1:30" ht="24" x14ac:dyDescent="0.2">
      <c r="A69" s="62">
        <v>72</v>
      </c>
      <c r="B69" s="62">
        <v>67</v>
      </c>
      <c r="C69" s="38" t="s">
        <v>30</v>
      </c>
      <c r="D69" s="38" t="s">
        <v>31</v>
      </c>
      <c r="E69" s="15">
        <v>30</v>
      </c>
      <c r="F69" s="58">
        <v>0.47099099552452928</v>
      </c>
      <c r="G69" s="15">
        <v>0</v>
      </c>
      <c r="H69" s="15">
        <v>10</v>
      </c>
      <c r="I69" s="15">
        <v>0</v>
      </c>
      <c r="J69" s="15">
        <v>1.19</v>
      </c>
      <c r="K69" s="15">
        <v>0</v>
      </c>
      <c r="L69" s="15">
        <v>0</v>
      </c>
      <c r="M69" s="15">
        <v>0</v>
      </c>
      <c r="N69" s="15">
        <v>20</v>
      </c>
      <c r="O69" s="15">
        <v>0</v>
      </c>
      <c r="P69" s="15">
        <v>30</v>
      </c>
      <c r="Q69" s="15">
        <v>4</v>
      </c>
      <c r="R69" s="15">
        <v>2</v>
      </c>
      <c r="S69" s="15">
        <v>3</v>
      </c>
      <c r="T69" s="15">
        <v>3</v>
      </c>
      <c r="U69" s="15">
        <v>2</v>
      </c>
      <c r="V69" s="15">
        <v>0</v>
      </c>
      <c r="W69" s="15">
        <v>2</v>
      </c>
      <c r="X69" s="15">
        <v>0</v>
      </c>
      <c r="Y69" s="15">
        <v>15</v>
      </c>
      <c r="Z69" s="15">
        <v>0.33</v>
      </c>
      <c r="AA69" s="15">
        <v>0</v>
      </c>
      <c r="AB69" s="15">
        <v>6.67</v>
      </c>
      <c r="AC69" s="15">
        <v>121.19</v>
      </c>
      <c r="AD69" s="15">
        <f t="shared" si="2"/>
        <v>129.66099099552451</v>
      </c>
    </row>
    <row r="70" spans="1:30" ht="24" x14ac:dyDescent="0.2">
      <c r="A70" s="62">
        <v>94</v>
      </c>
      <c r="B70" s="62">
        <v>68</v>
      </c>
      <c r="C70" s="63" t="s">
        <v>15</v>
      </c>
      <c r="D70" s="38" t="s">
        <v>39</v>
      </c>
      <c r="E70" s="15">
        <v>24</v>
      </c>
      <c r="F70" s="58">
        <v>1.4320149999999998</v>
      </c>
      <c r="G70" s="15">
        <v>0</v>
      </c>
      <c r="H70" s="15">
        <v>0</v>
      </c>
      <c r="I70" s="15">
        <v>0</v>
      </c>
      <c r="J70" s="15">
        <v>2.4900000000000002</v>
      </c>
      <c r="K70" s="15">
        <v>0</v>
      </c>
      <c r="L70" s="15">
        <v>0</v>
      </c>
      <c r="M70" s="15">
        <v>0</v>
      </c>
      <c r="N70" s="15">
        <v>20</v>
      </c>
      <c r="O70" s="15">
        <v>0</v>
      </c>
      <c r="P70" s="15">
        <v>30</v>
      </c>
      <c r="Q70" s="15">
        <v>4</v>
      </c>
      <c r="R70" s="15">
        <v>2.33</v>
      </c>
      <c r="S70" s="15">
        <v>2.67</v>
      </c>
      <c r="T70" s="15">
        <v>2.33</v>
      </c>
      <c r="U70" s="15">
        <v>1.67</v>
      </c>
      <c r="V70" s="15">
        <v>0</v>
      </c>
      <c r="W70" s="15">
        <v>5.68</v>
      </c>
      <c r="X70" s="15">
        <v>3</v>
      </c>
      <c r="Y70" s="15">
        <v>19.271999999999998</v>
      </c>
      <c r="Z70" s="15">
        <v>4</v>
      </c>
      <c r="AA70" s="15">
        <v>0</v>
      </c>
      <c r="AB70" s="15">
        <v>6</v>
      </c>
      <c r="AC70" s="15">
        <v>105.84</v>
      </c>
      <c r="AD70" s="15">
        <f t="shared" si="2"/>
        <v>128.87401499999999</v>
      </c>
    </row>
    <row r="71" spans="1:30" ht="24" x14ac:dyDescent="0.2">
      <c r="A71" s="62">
        <v>53</v>
      </c>
      <c r="B71" s="62">
        <v>69</v>
      </c>
      <c r="C71" s="38" t="s">
        <v>18</v>
      </c>
      <c r="D71" s="38" t="s">
        <v>135</v>
      </c>
      <c r="E71" s="15">
        <v>18</v>
      </c>
      <c r="F71" s="58">
        <v>4.6494624500000006</v>
      </c>
      <c r="G71" s="15">
        <v>0</v>
      </c>
      <c r="H71" s="15">
        <v>0</v>
      </c>
      <c r="I71" s="15">
        <v>0</v>
      </c>
      <c r="J71" s="15">
        <v>2.76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25</v>
      </c>
      <c r="Q71" s="15">
        <v>1</v>
      </c>
      <c r="R71" s="15">
        <v>4</v>
      </c>
      <c r="S71" s="15">
        <v>4.67</v>
      </c>
      <c r="T71" s="15">
        <v>4.33</v>
      </c>
      <c r="U71" s="15">
        <v>3</v>
      </c>
      <c r="V71" s="15">
        <v>0</v>
      </c>
      <c r="W71" s="15">
        <v>30.05</v>
      </c>
      <c r="X71" s="15">
        <v>0</v>
      </c>
      <c r="Y71" s="15">
        <v>15</v>
      </c>
      <c r="Z71" s="15">
        <v>9.33</v>
      </c>
      <c r="AA71" s="15">
        <v>0</v>
      </c>
      <c r="AB71" s="15">
        <v>6.67</v>
      </c>
      <c r="AC71" s="15">
        <v>135.81</v>
      </c>
      <c r="AD71" s="15">
        <f t="shared" si="2"/>
        <v>128.45946244999999</v>
      </c>
    </row>
    <row r="72" spans="1:30" x14ac:dyDescent="0.2">
      <c r="A72" s="62">
        <v>62</v>
      </c>
      <c r="B72" s="62">
        <v>70</v>
      </c>
      <c r="C72" s="38" t="s">
        <v>26</v>
      </c>
      <c r="D72" s="38" t="s">
        <v>140</v>
      </c>
      <c r="E72" s="15">
        <v>27</v>
      </c>
      <c r="F72" s="58">
        <v>6.4274999999999984</v>
      </c>
      <c r="G72" s="15">
        <v>0</v>
      </c>
      <c r="H72" s="15">
        <v>10</v>
      </c>
      <c r="I72" s="15">
        <v>2</v>
      </c>
      <c r="J72" s="15">
        <v>2.2000000000000002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25</v>
      </c>
      <c r="Q72" s="15">
        <v>2</v>
      </c>
      <c r="R72" s="15">
        <v>1</v>
      </c>
      <c r="S72" s="15">
        <v>3</v>
      </c>
      <c r="T72" s="15">
        <v>2</v>
      </c>
      <c r="U72" s="15">
        <v>3</v>
      </c>
      <c r="V72" s="15">
        <v>0</v>
      </c>
      <c r="W72" s="15">
        <v>11.77</v>
      </c>
      <c r="X72" s="15">
        <v>4</v>
      </c>
      <c r="Y72" s="15">
        <v>16.600000000000001</v>
      </c>
      <c r="Z72" s="15">
        <v>2</v>
      </c>
      <c r="AA72" s="15">
        <v>0</v>
      </c>
      <c r="AB72" s="15">
        <v>10</v>
      </c>
      <c r="AC72" s="15">
        <v>132.97</v>
      </c>
      <c r="AD72" s="15">
        <f t="shared" si="2"/>
        <v>127.9975</v>
      </c>
    </row>
    <row r="73" spans="1:30" ht="24" x14ac:dyDescent="0.2">
      <c r="A73" s="62">
        <v>47</v>
      </c>
      <c r="B73" s="62">
        <v>71</v>
      </c>
      <c r="C73" s="38" t="s">
        <v>12</v>
      </c>
      <c r="D73" s="38" t="s">
        <v>92</v>
      </c>
      <c r="E73" s="15">
        <v>3</v>
      </c>
      <c r="F73" s="58">
        <v>5.8000000000000007</v>
      </c>
      <c r="G73" s="15">
        <v>0</v>
      </c>
      <c r="H73" s="69">
        <v>20</v>
      </c>
      <c r="I73" s="15">
        <v>0</v>
      </c>
      <c r="J73" s="15">
        <v>4.59</v>
      </c>
      <c r="K73" s="15">
        <v>0</v>
      </c>
      <c r="L73" s="15">
        <v>0</v>
      </c>
      <c r="M73" s="15">
        <v>0</v>
      </c>
      <c r="N73" s="15">
        <v>0</v>
      </c>
      <c r="O73" s="15">
        <v>10</v>
      </c>
      <c r="P73" s="15">
        <v>25</v>
      </c>
      <c r="Q73" s="15">
        <v>4.67</v>
      </c>
      <c r="R73" s="15">
        <v>2</v>
      </c>
      <c r="S73" s="15">
        <v>4.67</v>
      </c>
      <c r="T73" s="15">
        <v>5</v>
      </c>
      <c r="U73" s="15">
        <v>3.33</v>
      </c>
      <c r="V73" s="15">
        <v>0</v>
      </c>
      <c r="W73" s="15">
        <v>9.52</v>
      </c>
      <c r="X73" s="15">
        <v>0</v>
      </c>
      <c r="Y73" s="15">
        <v>27</v>
      </c>
      <c r="Z73" s="15">
        <v>1.33</v>
      </c>
      <c r="AA73" s="15">
        <v>0</v>
      </c>
      <c r="AB73" s="15">
        <v>1</v>
      </c>
      <c r="AC73" s="15">
        <v>141.11000000000001</v>
      </c>
      <c r="AD73" s="15">
        <f t="shared" si="2"/>
        <v>126.91</v>
      </c>
    </row>
    <row r="74" spans="1:30" ht="24" x14ac:dyDescent="0.2">
      <c r="A74" s="62">
        <v>67</v>
      </c>
      <c r="B74" s="62">
        <v>72</v>
      </c>
      <c r="C74" s="38" t="s">
        <v>26</v>
      </c>
      <c r="D74" s="38" t="s">
        <v>143</v>
      </c>
      <c r="E74" s="15">
        <v>21</v>
      </c>
      <c r="F74" s="58">
        <v>5.9054065750000007</v>
      </c>
      <c r="G74" s="15">
        <v>0</v>
      </c>
      <c r="H74" s="15">
        <v>0</v>
      </c>
      <c r="I74" s="15">
        <v>2</v>
      </c>
      <c r="J74" s="15">
        <v>2.2000000000000002</v>
      </c>
      <c r="K74" s="15">
        <v>0</v>
      </c>
      <c r="L74" s="15">
        <v>0</v>
      </c>
      <c r="M74" s="15">
        <v>0</v>
      </c>
      <c r="N74" s="15">
        <v>0</v>
      </c>
      <c r="O74" s="15">
        <v>5</v>
      </c>
      <c r="P74" s="15">
        <v>25</v>
      </c>
      <c r="Q74" s="15">
        <v>2</v>
      </c>
      <c r="R74" s="15">
        <v>1</v>
      </c>
      <c r="S74" s="15">
        <v>3</v>
      </c>
      <c r="T74" s="15">
        <v>2</v>
      </c>
      <c r="U74" s="15">
        <v>3</v>
      </c>
      <c r="V74" s="15">
        <v>0</v>
      </c>
      <c r="W74" s="15">
        <v>25</v>
      </c>
      <c r="X74" s="15">
        <v>3.67</v>
      </c>
      <c r="Y74" s="15">
        <v>18.728000000000002</v>
      </c>
      <c r="Z74" s="15">
        <v>2</v>
      </c>
      <c r="AA74" s="15">
        <v>0</v>
      </c>
      <c r="AB74" s="15">
        <v>5</v>
      </c>
      <c r="AC74" s="15">
        <v>128.80000000000001</v>
      </c>
      <c r="AD74" s="15">
        <f t="shared" si="2"/>
        <v>126.50340657500001</v>
      </c>
    </row>
    <row r="75" spans="1:30" ht="36" x14ac:dyDescent="0.2">
      <c r="A75" s="62">
        <v>88</v>
      </c>
      <c r="B75" s="62">
        <v>73</v>
      </c>
      <c r="C75" s="63" t="s">
        <v>153</v>
      </c>
      <c r="D75" s="38" t="s">
        <v>154</v>
      </c>
      <c r="E75" s="15">
        <v>30</v>
      </c>
      <c r="F75" s="58">
        <v>5.3793769294543257</v>
      </c>
      <c r="G75" s="15">
        <v>0</v>
      </c>
      <c r="H75" s="15">
        <v>10</v>
      </c>
      <c r="I75" s="15">
        <v>0</v>
      </c>
      <c r="J75" s="15">
        <v>1.1100000000000001</v>
      </c>
      <c r="K75" s="15">
        <v>0</v>
      </c>
      <c r="L75" s="15">
        <v>0</v>
      </c>
      <c r="M75" s="15">
        <v>0</v>
      </c>
      <c r="N75" s="15">
        <v>17.95</v>
      </c>
      <c r="O75" s="15">
        <v>5</v>
      </c>
      <c r="P75" s="15">
        <v>25</v>
      </c>
      <c r="Q75" s="15">
        <v>1</v>
      </c>
      <c r="R75" s="15">
        <v>0.67</v>
      </c>
      <c r="S75" s="15">
        <v>1.67</v>
      </c>
      <c r="T75" s="15">
        <v>0.67</v>
      </c>
      <c r="U75" s="15">
        <v>2.33</v>
      </c>
      <c r="V75" s="15">
        <v>0</v>
      </c>
      <c r="W75" s="15">
        <v>0</v>
      </c>
      <c r="X75" s="15">
        <v>0</v>
      </c>
      <c r="Y75" s="15">
        <v>23</v>
      </c>
      <c r="Z75" s="15">
        <v>0.67</v>
      </c>
      <c r="AA75" s="15">
        <v>0</v>
      </c>
      <c r="AB75" s="15">
        <v>0</v>
      </c>
      <c r="AC75" s="15">
        <v>107.93</v>
      </c>
      <c r="AD75" s="15">
        <f t="shared" si="2"/>
        <v>124.44937692945433</v>
      </c>
    </row>
    <row r="76" spans="1:30" ht="24" x14ac:dyDescent="0.2">
      <c r="A76" s="62">
        <v>96</v>
      </c>
      <c r="B76" s="62">
        <v>74</v>
      </c>
      <c r="C76" s="63" t="s">
        <v>15</v>
      </c>
      <c r="D76" s="38" t="s">
        <v>36</v>
      </c>
      <c r="E76" s="15">
        <v>21</v>
      </c>
      <c r="F76" s="58">
        <v>0</v>
      </c>
      <c r="G76" s="15">
        <v>0</v>
      </c>
      <c r="H76" s="15">
        <v>0</v>
      </c>
      <c r="I76" s="15">
        <v>0</v>
      </c>
      <c r="J76" s="15">
        <v>2.4900000000000002</v>
      </c>
      <c r="K76" s="15">
        <v>0</v>
      </c>
      <c r="L76" s="15">
        <v>0</v>
      </c>
      <c r="M76" s="15">
        <v>0</v>
      </c>
      <c r="N76" s="15">
        <v>20</v>
      </c>
      <c r="O76" s="15">
        <v>5</v>
      </c>
      <c r="P76" s="15">
        <v>30</v>
      </c>
      <c r="Q76" s="15">
        <v>4</v>
      </c>
      <c r="R76" s="15">
        <v>2.33</v>
      </c>
      <c r="S76" s="15">
        <v>3</v>
      </c>
      <c r="T76" s="15">
        <v>2.33</v>
      </c>
      <c r="U76" s="15">
        <v>1.67</v>
      </c>
      <c r="V76" s="15">
        <v>0</v>
      </c>
      <c r="W76" s="15">
        <v>2</v>
      </c>
      <c r="X76" s="15">
        <v>0</v>
      </c>
      <c r="Y76" s="15">
        <v>19.271999999999998</v>
      </c>
      <c r="Z76" s="15">
        <v>5</v>
      </c>
      <c r="AA76" s="15">
        <v>0</v>
      </c>
      <c r="AB76" s="15">
        <v>6</v>
      </c>
      <c r="AC76" s="15">
        <v>100.69</v>
      </c>
      <c r="AD76" s="15">
        <f t="shared" si="2"/>
        <v>124.09200000000001</v>
      </c>
    </row>
    <row r="77" spans="1:30" ht="24" x14ac:dyDescent="0.2">
      <c r="A77" s="62">
        <v>63</v>
      </c>
      <c r="B77" s="62">
        <v>75</v>
      </c>
      <c r="C77" s="38" t="s">
        <v>23</v>
      </c>
      <c r="D77" s="38" t="s">
        <v>55</v>
      </c>
      <c r="E77" s="15">
        <v>21</v>
      </c>
      <c r="F77" s="58">
        <v>6.0000000000000009</v>
      </c>
      <c r="G77" s="15">
        <v>0</v>
      </c>
      <c r="H77" s="15">
        <v>10</v>
      </c>
      <c r="I77" s="15">
        <v>0</v>
      </c>
      <c r="J77" s="15">
        <v>1.9</v>
      </c>
      <c r="K77" s="15">
        <v>0</v>
      </c>
      <c r="L77" s="15">
        <v>0</v>
      </c>
      <c r="M77" s="15">
        <v>0</v>
      </c>
      <c r="N77" s="15">
        <v>0</v>
      </c>
      <c r="O77" s="15">
        <v>10</v>
      </c>
      <c r="P77" s="15">
        <v>25</v>
      </c>
      <c r="Q77" s="15">
        <v>3.67</v>
      </c>
      <c r="R77" s="15">
        <v>1</v>
      </c>
      <c r="S77" s="15">
        <v>4</v>
      </c>
      <c r="T77" s="15">
        <v>4</v>
      </c>
      <c r="U77" s="15">
        <v>5</v>
      </c>
      <c r="V77" s="15">
        <v>0</v>
      </c>
      <c r="W77" s="15">
        <v>19</v>
      </c>
      <c r="X77" s="15">
        <v>0</v>
      </c>
      <c r="Y77" s="15">
        <v>9.1999999999999993</v>
      </c>
      <c r="Z77" s="15">
        <v>0</v>
      </c>
      <c r="AA77" s="15">
        <v>0</v>
      </c>
      <c r="AB77" s="15">
        <v>4</v>
      </c>
      <c r="AC77" s="15">
        <v>131.56</v>
      </c>
      <c r="AD77" s="15">
        <f t="shared" si="2"/>
        <v>123.77000000000001</v>
      </c>
    </row>
    <row r="78" spans="1:30" ht="24" x14ac:dyDescent="0.2">
      <c r="A78" s="62">
        <v>87</v>
      </c>
      <c r="B78" s="62">
        <v>76</v>
      </c>
      <c r="C78" s="63" t="s">
        <v>11</v>
      </c>
      <c r="D78" s="38" t="s">
        <v>32</v>
      </c>
      <c r="E78" s="15">
        <v>27</v>
      </c>
      <c r="F78" s="58">
        <v>6.8241499999999995</v>
      </c>
      <c r="G78" s="15">
        <v>0</v>
      </c>
      <c r="H78" s="15">
        <v>0</v>
      </c>
      <c r="I78" s="15">
        <v>0</v>
      </c>
      <c r="J78" s="15">
        <v>1.39</v>
      </c>
      <c r="K78" s="15">
        <v>0</v>
      </c>
      <c r="L78" s="15">
        <v>0</v>
      </c>
      <c r="M78" s="15">
        <v>0</v>
      </c>
      <c r="N78" s="15">
        <v>18.239999999999998</v>
      </c>
      <c r="O78" s="15">
        <v>0</v>
      </c>
      <c r="P78" s="15">
        <v>30</v>
      </c>
      <c r="Q78" s="15">
        <v>2</v>
      </c>
      <c r="R78" s="15">
        <v>1.33</v>
      </c>
      <c r="S78" s="15">
        <v>2.67</v>
      </c>
      <c r="T78" s="15">
        <v>2</v>
      </c>
      <c r="U78" s="15">
        <v>2.33</v>
      </c>
      <c r="V78" s="15">
        <v>0</v>
      </c>
      <c r="W78" s="15">
        <v>0</v>
      </c>
      <c r="X78" s="15">
        <v>0.33</v>
      </c>
      <c r="Y78" s="15">
        <v>16.071999999999999</v>
      </c>
      <c r="Z78" s="15">
        <v>2.33</v>
      </c>
      <c r="AA78" s="15">
        <v>0</v>
      </c>
      <c r="AB78" s="15">
        <v>9.67</v>
      </c>
      <c r="AC78" s="15">
        <v>108.72</v>
      </c>
      <c r="AD78" s="15">
        <f t="shared" si="2"/>
        <v>122.18615</v>
      </c>
    </row>
    <row r="79" spans="1:30" ht="24" x14ac:dyDescent="0.2">
      <c r="A79" s="62">
        <v>71</v>
      </c>
      <c r="B79" s="62">
        <v>77</v>
      </c>
      <c r="C79" s="38" t="s">
        <v>14</v>
      </c>
      <c r="D79" s="38" t="s">
        <v>144</v>
      </c>
      <c r="E79" s="15">
        <v>30</v>
      </c>
      <c r="F79" s="58">
        <v>3.8249999999999988</v>
      </c>
      <c r="G79" s="15">
        <v>0</v>
      </c>
      <c r="H79" s="15">
        <v>10</v>
      </c>
      <c r="I79" s="15">
        <v>0</v>
      </c>
      <c r="J79" s="15">
        <v>2.23</v>
      </c>
      <c r="K79" s="15">
        <v>0</v>
      </c>
      <c r="L79" s="15">
        <v>0</v>
      </c>
      <c r="M79" s="15">
        <v>0</v>
      </c>
      <c r="N79" s="15">
        <v>0</v>
      </c>
      <c r="O79" s="15">
        <v>8</v>
      </c>
      <c r="P79" s="15">
        <v>25</v>
      </c>
      <c r="Q79" s="15">
        <v>2.33</v>
      </c>
      <c r="R79" s="15">
        <v>2</v>
      </c>
      <c r="S79" s="15">
        <v>2.33</v>
      </c>
      <c r="T79" s="15">
        <v>2.33</v>
      </c>
      <c r="U79" s="15">
        <v>3</v>
      </c>
      <c r="V79" s="15">
        <v>0</v>
      </c>
      <c r="W79" s="15">
        <v>8</v>
      </c>
      <c r="X79" s="15">
        <v>0</v>
      </c>
      <c r="Y79" s="15">
        <v>14</v>
      </c>
      <c r="Z79" s="15">
        <v>3</v>
      </c>
      <c r="AA79" s="15">
        <v>0</v>
      </c>
      <c r="AB79" s="15">
        <v>6</v>
      </c>
      <c r="AC79" s="15">
        <v>121.23</v>
      </c>
      <c r="AD79" s="15">
        <f t="shared" si="2"/>
        <v>122.04499999999999</v>
      </c>
    </row>
    <row r="80" spans="1:30" ht="24" x14ac:dyDescent="0.2">
      <c r="A80" s="62">
        <v>93</v>
      </c>
      <c r="B80" s="62">
        <v>78</v>
      </c>
      <c r="C80" s="63" t="s">
        <v>33</v>
      </c>
      <c r="D80" s="38" t="s">
        <v>34</v>
      </c>
      <c r="E80" s="15">
        <v>27</v>
      </c>
      <c r="F80" s="58">
        <v>4.3920999999999992</v>
      </c>
      <c r="G80" s="15">
        <v>0</v>
      </c>
      <c r="H80" s="15">
        <v>0</v>
      </c>
      <c r="I80" s="15">
        <v>0</v>
      </c>
      <c r="J80" s="15">
        <v>1.77</v>
      </c>
      <c r="K80" s="15">
        <v>0</v>
      </c>
      <c r="L80" s="15">
        <v>0</v>
      </c>
      <c r="M80" s="15">
        <v>0</v>
      </c>
      <c r="N80" s="15">
        <v>14.8</v>
      </c>
      <c r="O80" s="15">
        <v>5</v>
      </c>
      <c r="P80" s="15">
        <v>25</v>
      </c>
      <c r="Q80" s="15">
        <v>2.33</v>
      </c>
      <c r="R80" s="15">
        <v>2</v>
      </c>
      <c r="S80" s="15">
        <v>2.67</v>
      </c>
      <c r="T80" s="15">
        <v>1.67</v>
      </c>
      <c r="U80" s="15">
        <v>2</v>
      </c>
      <c r="V80" s="15">
        <v>5</v>
      </c>
      <c r="W80" s="15">
        <v>5</v>
      </c>
      <c r="X80" s="15">
        <v>0</v>
      </c>
      <c r="Y80" s="15">
        <v>20.327999999999999</v>
      </c>
      <c r="Z80" s="15">
        <v>0.67</v>
      </c>
      <c r="AA80" s="15">
        <v>0</v>
      </c>
      <c r="AB80" s="15">
        <v>0</v>
      </c>
      <c r="AC80" s="15">
        <v>106.09</v>
      </c>
      <c r="AD80" s="15">
        <f t="shared" si="2"/>
        <v>119.63010000000001</v>
      </c>
    </row>
    <row r="81" spans="1:30" ht="24" x14ac:dyDescent="0.2">
      <c r="A81" s="62">
        <v>68</v>
      </c>
      <c r="B81" s="62">
        <v>79</v>
      </c>
      <c r="C81" s="38" t="s">
        <v>12</v>
      </c>
      <c r="D81" s="38" t="s">
        <v>50</v>
      </c>
      <c r="E81" s="15">
        <v>0</v>
      </c>
      <c r="F81" s="58">
        <v>2.6999999999999993</v>
      </c>
      <c r="G81" s="15">
        <v>0</v>
      </c>
      <c r="H81" s="15">
        <v>20</v>
      </c>
      <c r="I81" s="15">
        <v>0</v>
      </c>
      <c r="J81" s="15">
        <v>4.6100000000000003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30</v>
      </c>
      <c r="Q81" s="15">
        <v>4</v>
      </c>
      <c r="R81" s="15">
        <v>2</v>
      </c>
      <c r="S81" s="15">
        <v>3</v>
      </c>
      <c r="T81" s="15">
        <v>3</v>
      </c>
      <c r="U81" s="15">
        <v>2.67</v>
      </c>
      <c r="V81" s="15">
        <v>0</v>
      </c>
      <c r="W81" s="15">
        <v>8.9499999999999993</v>
      </c>
      <c r="X81" s="15">
        <v>0</v>
      </c>
      <c r="Y81" s="15">
        <v>30</v>
      </c>
      <c r="Z81" s="15">
        <v>4.67</v>
      </c>
      <c r="AA81" s="15">
        <v>0</v>
      </c>
      <c r="AB81" s="15">
        <v>3</v>
      </c>
      <c r="AC81" s="15">
        <v>125.96</v>
      </c>
      <c r="AD81" s="15">
        <f t="shared" si="2"/>
        <v>118.60000000000001</v>
      </c>
    </row>
    <row r="82" spans="1:30" ht="24" x14ac:dyDescent="0.2">
      <c r="A82" s="62">
        <v>58</v>
      </c>
      <c r="B82" s="62">
        <v>80</v>
      </c>
      <c r="C82" s="38" t="s">
        <v>89</v>
      </c>
      <c r="D82" s="38" t="s">
        <v>103</v>
      </c>
      <c r="E82" s="15">
        <v>27</v>
      </c>
      <c r="F82" s="58">
        <v>3.5</v>
      </c>
      <c r="G82" s="15">
        <v>0</v>
      </c>
      <c r="H82" s="69">
        <v>20</v>
      </c>
      <c r="I82" s="15">
        <v>0</v>
      </c>
      <c r="J82" s="15">
        <v>1.26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25</v>
      </c>
      <c r="Q82" s="15">
        <v>2</v>
      </c>
      <c r="R82" s="15">
        <v>0.67</v>
      </c>
      <c r="S82" s="15">
        <v>3</v>
      </c>
      <c r="T82" s="15">
        <v>2</v>
      </c>
      <c r="U82" s="15">
        <v>2.67</v>
      </c>
      <c r="V82" s="15">
        <v>0</v>
      </c>
      <c r="W82" s="15">
        <v>4</v>
      </c>
      <c r="X82" s="15">
        <v>0</v>
      </c>
      <c r="Y82" s="15">
        <v>27</v>
      </c>
      <c r="Z82" s="15">
        <v>0</v>
      </c>
      <c r="AA82" s="15">
        <v>0</v>
      </c>
      <c r="AB82" s="15">
        <v>0</v>
      </c>
      <c r="AC82" s="15">
        <v>134.6</v>
      </c>
      <c r="AD82" s="15">
        <f t="shared" si="2"/>
        <v>118.1</v>
      </c>
    </row>
    <row r="83" spans="1:30" ht="24" x14ac:dyDescent="0.2">
      <c r="A83" s="62">
        <v>69</v>
      </c>
      <c r="B83" s="62">
        <v>81</v>
      </c>
      <c r="C83" s="38" t="s">
        <v>16</v>
      </c>
      <c r="D83" s="38" t="s">
        <v>106</v>
      </c>
      <c r="E83" s="15">
        <v>30</v>
      </c>
      <c r="F83" s="58">
        <v>1.9240171360465681</v>
      </c>
      <c r="G83" s="15">
        <v>0</v>
      </c>
      <c r="H83" s="15">
        <v>20</v>
      </c>
      <c r="I83" s="15">
        <v>0</v>
      </c>
      <c r="J83" s="15">
        <v>2.14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30</v>
      </c>
      <c r="Q83" s="15">
        <v>2</v>
      </c>
      <c r="R83" s="15">
        <v>1</v>
      </c>
      <c r="S83" s="15">
        <v>1</v>
      </c>
      <c r="T83" s="15">
        <v>1.33</v>
      </c>
      <c r="U83" s="15">
        <v>2</v>
      </c>
      <c r="V83" s="15">
        <v>0</v>
      </c>
      <c r="W83" s="15">
        <v>0</v>
      </c>
      <c r="X83" s="15">
        <v>0.33</v>
      </c>
      <c r="Y83" s="15">
        <v>18.2</v>
      </c>
      <c r="Z83" s="15">
        <v>3.33</v>
      </c>
      <c r="AA83" s="15">
        <v>0</v>
      </c>
      <c r="AB83" s="15">
        <v>3.67</v>
      </c>
      <c r="AC83" s="15">
        <v>125.81</v>
      </c>
      <c r="AD83" s="15">
        <f t="shared" si="2"/>
        <v>116.92401713604657</v>
      </c>
    </row>
    <row r="84" spans="1:30" ht="24" x14ac:dyDescent="0.2">
      <c r="A84" s="62">
        <v>73</v>
      </c>
      <c r="B84" s="62">
        <v>82</v>
      </c>
      <c r="C84" s="38" t="s">
        <v>18</v>
      </c>
      <c r="D84" s="38" t="s">
        <v>111</v>
      </c>
      <c r="E84" s="15">
        <v>12</v>
      </c>
      <c r="F84" s="58">
        <v>11.031086912500001</v>
      </c>
      <c r="G84" s="15">
        <v>0</v>
      </c>
      <c r="H84" s="15">
        <v>0</v>
      </c>
      <c r="I84" s="15">
        <v>0</v>
      </c>
      <c r="J84" s="15">
        <v>2.76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25</v>
      </c>
      <c r="Q84" s="15">
        <v>1</v>
      </c>
      <c r="R84" s="15">
        <v>4</v>
      </c>
      <c r="S84" s="15">
        <v>4.67</v>
      </c>
      <c r="T84" s="15">
        <v>4.33</v>
      </c>
      <c r="U84" s="15">
        <v>3</v>
      </c>
      <c r="V84" s="15">
        <v>0</v>
      </c>
      <c r="W84" s="15">
        <v>34</v>
      </c>
      <c r="X84" s="15">
        <v>0</v>
      </c>
      <c r="Y84" s="15">
        <v>0</v>
      </c>
      <c r="Z84" s="15">
        <v>8.67</v>
      </c>
      <c r="AA84" s="15">
        <v>0</v>
      </c>
      <c r="AB84" s="15">
        <v>6</v>
      </c>
      <c r="AC84" s="15">
        <v>120.42</v>
      </c>
      <c r="AD84" s="15">
        <f t="shared" si="2"/>
        <v>116.46108691250001</v>
      </c>
    </row>
    <row r="85" spans="1:30" ht="20.25" customHeight="1" x14ac:dyDescent="0.2">
      <c r="A85" s="62">
        <v>74</v>
      </c>
      <c r="B85" s="62">
        <v>83</v>
      </c>
      <c r="C85" s="38" t="s">
        <v>26</v>
      </c>
      <c r="D85" s="38" t="s">
        <v>145</v>
      </c>
      <c r="E85" s="15">
        <v>18</v>
      </c>
      <c r="F85" s="58">
        <v>6.4899999999999993</v>
      </c>
      <c r="G85" s="15">
        <v>0</v>
      </c>
      <c r="H85" s="15">
        <v>0</v>
      </c>
      <c r="I85" s="15">
        <v>2</v>
      </c>
      <c r="J85" s="15">
        <v>2.2000000000000002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25</v>
      </c>
      <c r="Q85" s="15">
        <v>2</v>
      </c>
      <c r="R85" s="15">
        <v>1</v>
      </c>
      <c r="S85" s="15">
        <v>3</v>
      </c>
      <c r="T85" s="15">
        <v>2</v>
      </c>
      <c r="U85" s="15">
        <v>3</v>
      </c>
      <c r="V85" s="15">
        <v>0</v>
      </c>
      <c r="W85" s="15">
        <v>23.33</v>
      </c>
      <c r="X85" s="15">
        <v>3.67</v>
      </c>
      <c r="Y85" s="15">
        <v>18.2</v>
      </c>
      <c r="Z85" s="15">
        <v>2</v>
      </c>
      <c r="AA85" s="15">
        <v>0</v>
      </c>
      <c r="AB85" s="15">
        <v>4</v>
      </c>
      <c r="AC85" s="15">
        <v>120.2</v>
      </c>
      <c r="AD85" s="15">
        <f t="shared" si="2"/>
        <v>115.89</v>
      </c>
    </row>
    <row r="86" spans="1:30" ht="18" customHeight="1" x14ac:dyDescent="0.2">
      <c r="A86" s="62">
        <v>78</v>
      </c>
      <c r="B86" s="62">
        <v>84</v>
      </c>
      <c r="C86" s="38" t="s">
        <v>18</v>
      </c>
      <c r="D86" s="38" t="s">
        <v>110</v>
      </c>
      <c r="E86" s="15">
        <v>15</v>
      </c>
      <c r="F86" s="58">
        <v>5.2683442000000005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25</v>
      </c>
      <c r="Q86" s="15">
        <v>1</v>
      </c>
      <c r="R86" s="15">
        <v>4</v>
      </c>
      <c r="S86" s="15">
        <v>4.67</v>
      </c>
      <c r="T86" s="15">
        <v>4.33</v>
      </c>
      <c r="U86" s="15">
        <v>3</v>
      </c>
      <c r="V86" s="15">
        <v>0</v>
      </c>
      <c r="W86" s="15">
        <v>21.01</v>
      </c>
      <c r="X86" s="15">
        <v>0</v>
      </c>
      <c r="Y86" s="15">
        <v>15</v>
      </c>
      <c r="Z86" s="15">
        <v>8.67</v>
      </c>
      <c r="AA86" s="15">
        <v>0</v>
      </c>
      <c r="AB86" s="15">
        <v>5</v>
      </c>
      <c r="AC86" s="15">
        <v>118.23</v>
      </c>
      <c r="AD86" s="15">
        <f t="shared" si="2"/>
        <v>114.7083442</v>
      </c>
    </row>
    <row r="87" spans="1:30" ht="21.75" customHeight="1" x14ac:dyDescent="0.2">
      <c r="A87" s="62">
        <v>75</v>
      </c>
      <c r="B87" s="62">
        <v>85</v>
      </c>
      <c r="C87" s="38" t="s">
        <v>26</v>
      </c>
      <c r="D87" s="38" t="s">
        <v>146</v>
      </c>
      <c r="E87" s="15">
        <v>24</v>
      </c>
      <c r="F87" s="58">
        <v>4.3324999999999996</v>
      </c>
      <c r="G87" s="15">
        <v>0</v>
      </c>
      <c r="H87" s="15">
        <v>0</v>
      </c>
      <c r="I87" s="15">
        <v>2</v>
      </c>
      <c r="J87" s="15">
        <v>2.2000000000000002</v>
      </c>
      <c r="K87" s="15">
        <v>0</v>
      </c>
      <c r="L87" s="15">
        <v>0</v>
      </c>
      <c r="M87" s="15">
        <v>0</v>
      </c>
      <c r="N87" s="15">
        <v>0</v>
      </c>
      <c r="O87" s="15">
        <v>10</v>
      </c>
      <c r="P87" s="15">
        <v>25</v>
      </c>
      <c r="Q87" s="15">
        <v>2</v>
      </c>
      <c r="R87" s="15">
        <v>1</v>
      </c>
      <c r="S87" s="15">
        <v>3</v>
      </c>
      <c r="T87" s="15">
        <v>2</v>
      </c>
      <c r="U87" s="15">
        <v>3</v>
      </c>
      <c r="V87" s="15">
        <v>0</v>
      </c>
      <c r="W87" s="15">
        <v>4.67</v>
      </c>
      <c r="X87" s="15">
        <v>0</v>
      </c>
      <c r="Y87" s="15">
        <v>18.2</v>
      </c>
      <c r="Z87" s="15">
        <v>2</v>
      </c>
      <c r="AA87" s="15">
        <v>0</v>
      </c>
      <c r="AB87" s="15">
        <v>10</v>
      </c>
      <c r="AC87" s="15">
        <v>119.87</v>
      </c>
      <c r="AD87" s="15">
        <f t="shared" si="2"/>
        <v>113.4025</v>
      </c>
    </row>
    <row r="88" spans="1:30" ht="16.5" customHeight="1" x14ac:dyDescent="0.2">
      <c r="A88" s="62">
        <v>99</v>
      </c>
      <c r="B88" s="62">
        <v>86</v>
      </c>
      <c r="C88" s="63" t="s">
        <v>17</v>
      </c>
      <c r="D88" s="38" t="s">
        <v>160</v>
      </c>
      <c r="E88" s="15">
        <v>18</v>
      </c>
      <c r="F88" s="58">
        <v>0.68703999999999987</v>
      </c>
      <c r="G88" s="15">
        <v>0</v>
      </c>
      <c r="H88" s="15">
        <v>0</v>
      </c>
      <c r="I88" s="15">
        <v>0</v>
      </c>
      <c r="J88" s="15">
        <v>2.58</v>
      </c>
      <c r="K88" s="15">
        <v>0</v>
      </c>
      <c r="L88" s="15">
        <v>0</v>
      </c>
      <c r="M88" s="15">
        <v>0</v>
      </c>
      <c r="N88" s="15">
        <v>18.39</v>
      </c>
      <c r="O88" s="15">
        <v>10</v>
      </c>
      <c r="P88" s="15">
        <v>25</v>
      </c>
      <c r="Q88" s="15">
        <v>4.33</v>
      </c>
      <c r="R88" s="15">
        <v>2</v>
      </c>
      <c r="S88" s="15">
        <v>3.33</v>
      </c>
      <c r="T88" s="15">
        <v>1</v>
      </c>
      <c r="U88" s="15">
        <v>3</v>
      </c>
      <c r="V88" s="15">
        <v>1.67</v>
      </c>
      <c r="W88" s="15">
        <v>4</v>
      </c>
      <c r="X88" s="15">
        <v>0.33</v>
      </c>
      <c r="Y88" s="15">
        <v>15</v>
      </c>
      <c r="Z88" s="15">
        <v>0</v>
      </c>
      <c r="AA88" s="15">
        <v>0</v>
      </c>
      <c r="AB88" s="15">
        <v>3.67</v>
      </c>
      <c r="AC88" s="15">
        <v>95.64</v>
      </c>
      <c r="AD88" s="15">
        <f t="shared" si="2"/>
        <v>112.98703999999999</v>
      </c>
    </row>
    <row r="89" spans="1:30" ht="16.5" customHeight="1" x14ac:dyDescent="0.2">
      <c r="A89" s="62">
        <v>82</v>
      </c>
      <c r="B89" s="62">
        <v>87</v>
      </c>
      <c r="C89" s="38" t="s">
        <v>14</v>
      </c>
      <c r="D89" s="38" t="s">
        <v>41</v>
      </c>
      <c r="E89" s="15">
        <v>27</v>
      </c>
      <c r="F89" s="58">
        <v>0.94999999999999973</v>
      </c>
      <c r="G89" s="15">
        <v>0</v>
      </c>
      <c r="H89" s="15">
        <v>10</v>
      </c>
      <c r="I89" s="15">
        <v>0</v>
      </c>
      <c r="J89" s="15">
        <v>2.23</v>
      </c>
      <c r="K89" s="15">
        <v>0</v>
      </c>
      <c r="L89" s="15">
        <v>0</v>
      </c>
      <c r="M89" s="15">
        <v>0</v>
      </c>
      <c r="N89" s="15">
        <v>0</v>
      </c>
      <c r="O89" s="15">
        <v>3</v>
      </c>
      <c r="P89" s="15">
        <v>25</v>
      </c>
      <c r="Q89" s="15">
        <v>2.33</v>
      </c>
      <c r="R89" s="15">
        <v>2</v>
      </c>
      <c r="S89" s="15">
        <v>2.33</v>
      </c>
      <c r="T89" s="15">
        <v>2.33</v>
      </c>
      <c r="U89" s="15">
        <v>3</v>
      </c>
      <c r="V89" s="15">
        <v>0</v>
      </c>
      <c r="W89" s="15">
        <v>8</v>
      </c>
      <c r="X89" s="15">
        <v>0</v>
      </c>
      <c r="Y89" s="15">
        <v>14</v>
      </c>
      <c r="Z89" s="15">
        <v>3</v>
      </c>
      <c r="AA89" s="15">
        <v>0</v>
      </c>
      <c r="AB89" s="15">
        <v>7.33</v>
      </c>
      <c r="AC89" s="15">
        <v>113.06</v>
      </c>
      <c r="AD89" s="15">
        <f t="shared" si="2"/>
        <v>112.5</v>
      </c>
    </row>
    <row r="90" spans="1:30" ht="16.5" customHeight="1" x14ac:dyDescent="0.2">
      <c r="A90" s="62">
        <v>79</v>
      </c>
      <c r="B90" s="62">
        <v>88</v>
      </c>
      <c r="C90" s="38" t="s">
        <v>16</v>
      </c>
      <c r="D90" s="38" t="s">
        <v>108</v>
      </c>
      <c r="E90" s="15">
        <v>21</v>
      </c>
      <c r="F90" s="58">
        <v>2.4527430586549253</v>
      </c>
      <c r="G90" s="15">
        <v>0</v>
      </c>
      <c r="H90" s="15">
        <v>10</v>
      </c>
      <c r="I90" s="15">
        <v>0</v>
      </c>
      <c r="J90" s="15">
        <v>2.14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30</v>
      </c>
      <c r="Q90" s="15">
        <v>2</v>
      </c>
      <c r="R90" s="15">
        <v>1</v>
      </c>
      <c r="S90" s="15">
        <v>1</v>
      </c>
      <c r="T90" s="15">
        <v>1.33</v>
      </c>
      <c r="U90" s="15">
        <v>2</v>
      </c>
      <c r="V90" s="15">
        <v>0</v>
      </c>
      <c r="W90" s="15">
        <v>9.33</v>
      </c>
      <c r="X90" s="15">
        <v>1.33</v>
      </c>
      <c r="Y90" s="15">
        <v>18.728000000000002</v>
      </c>
      <c r="Z90" s="15">
        <v>2.33</v>
      </c>
      <c r="AA90" s="15">
        <v>0</v>
      </c>
      <c r="AB90" s="15">
        <v>5</v>
      </c>
      <c r="AC90" s="15">
        <v>117.81</v>
      </c>
      <c r="AD90" s="15">
        <f t="shared" si="2"/>
        <v>109.64074305865491</v>
      </c>
    </row>
    <row r="91" spans="1:30" ht="24" x14ac:dyDescent="0.2">
      <c r="A91" s="62">
        <v>89</v>
      </c>
      <c r="B91" s="62">
        <v>89</v>
      </c>
      <c r="C91" s="63" t="s">
        <v>26</v>
      </c>
      <c r="D91" s="38" t="s">
        <v>155</v>
      </c>
      <c r="E91" s="15">
        <v>9</v>
      </c>
      <c r="F91" s="58">
        <v>3.25</v>
      </c>
      <c r="G91" s="15">
        <v>0</v>
      </c>
      <c r="H91" s="15">
        <v>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3</v>
      </c>
      <c r="P91" s="15">
        <v>25</v>
      </c>
      <c r="Q91" s="15">
        <v>2</v>
      </c>
      <c r="R91" s="15">
        <v>1</v>
      </c>
      <c r="S91" s="15">
        <v>3</v>
      </c>
      <c r="T91" s="15">
        <v>2</v>
      </c>
      <c r="U91" s="15">
        <v>3</v>
      </c>
      <c r="V91" s="15">
        <v>0</v>
      </c>
      <c r="W91" s="15">
        <v>26.24</v>
      </c>
      <c r="X91" s="15">
        <v>3.33</v>
      </c>
      <c r="Y91" s="15">
        <v>18.2</v>
      </c>
      <c r="Z91" s="15">
        <v>2</v>
      </c>
      <c r="AA91" s="15">
        <v>0</v>
      </c>
      <c r="AB91" s="15">
        <v>5</v>
      </c>
      <c r="AC91" s="15">
        <v>107.77</v>
      </c>
      <c r="AD91" s="15">
        <f t="shared" si="2"/>
        <v>108.22</v>
      </c>
    </row>
    <row r="92" spans="1:30" ht="24" x14ac:dyDescent="0.2">
      <c r="A92" s="62">
        <v>97</v>
      </c>
      <c r="B92" s="62">
        <v>90</v>
      </c>
      <c r="C92" s="63" t="s">
        <v>33</v>
      </c>
      <c r="D92" s="38" t="s">
        <v>112</v>
      </c>
      <c r="E92" s="15">
        <v>18</v>
      </c>
      <c r="F92" s="58">
        <v>4.3920999999999992</v>
      </c>
      <c r="G92" s="15">
        <v>0</v>
      </c>
      <c r="H92" s="15">
        <v>0</v>
      </c>
      <c r="I92" s="15">
        <v>0</v>
      </c>
      <c r="J92" s="15">
        <v>2.13</v>
      </c>
      <c r="K92" s="15">
        <v>0</v>
      </c>
      <c r="L92" s="15">
        <v>0</v>
      </c>
      <c r="M92" s="15">
        <v>0</v>
      </c>
      <c r="N92" s="15">
        <v>14.8</v>
      </c>
      <c r="O92" s="15">
        <v>0</v>
      </c>
      <c r="P92" s="15">
        <v>30</v>
      </c>
      <c r="Q92" s="15">
        <v>4</v>
      </c>
      <c r="R92" s="15">
        <v>4</v>
      </c>
      <c r="S92" s="15">
        <v>3</v>
      </c>
      <c r="T92" s="15">
        <v>2</v>
      </c>
      <c r="U92" s="15">
        <v>2</v>
      </c>
      <c r="V92" s="15">
        <v>0</v>
      </c>
      <c r="W92" s="15">
        <v>6</v>
      </c>
      <c r="X92" s="15">
        <v>5</v>
      </c>
      <c r="Y92" s="15">
        <v>5</v>
      </c>
      <c r="Z92" s="15">
        <v>5</v>
      </c>
      <c r="AA92" s="15">
        <v>0</v>
      </c>
      <c r="AB92" s="15">
        <v>2.33</v>
      </c>
      <c r="AC92" s="15">
        <v>98.32</v>
      </c>
      <c r="AD92" s="15">
        <f t="shared" si="2"/>
        <v>107.6521</v>
      </c>
    </row>
    <row r="93" spans="1:30" ht="24" x14ac:dyDescent="0.2">
      <c r="A93" s="62">
        <v>95</v>
      </c>
      <c r="B93" s="62">
        <v>91</v>
      </c>
      <c r="C93" s="63" t="s">
        <v>18</v>
      </c>
      <c r="D93" s="38" t="s">
        <v>77</v>
      </c>
      <c r="E93" s="15">
        <v>21</v>
      </c>
      <c r="F93" s="58">
        <v>5.2683442000000005</v>
      </c>
      <c r="G93" s="15">
        <v>0</v>
      </c>
      <c r="H93" s="15">
        <v>0</v>
      </c>
      <c r="I93" s="15">
        <v>0</v>
      </c>
      <c r="J93" s="15">
        <v>2.76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25</v>
      </c>
      <c r="Q93" s="15">
        <v>1</v>
      </c>
      <c r="R93" s="15">
        <v>4</v>
      </c>
      <c r="S93" s="15">
        <v>4.67</v>
      </c>
      <c r="T93" s="15">
        <v>4.33</v>
      </c>
      <c r="U93" s="15">
        <v>3</v>
      </c>
      <c r="V93" s="15">
        <v>0</v>
      </c>
      <c r="W93" s="15">
        <v>5.95</v>
      </c>
      <c r="X93" s="15">
        <v>0</v>
      </c>
      <c r="Y93" s="15">
        <v>15</v>
      </c>
      <c r="Z93" s="15">
        <v>8.67</v>
      </c>
      <c r="AA93" s="15">
        <v>0</v>
      </c>
      <c r="AB93" s="15">
        <v>6.67</v>
      </c>
      <c r="AC93" s="15">
        <v>105.04</v>
      </c>
      <c r="AD93" s="15">
        <f t="shared" si="2"/>
        <v>107.31834420000001</v>
      </c>
    </row>
    <row r="94" spans="1:30" ht="24" x14ac:dyDescent="0.2">
      <c r="A94" s="62">
        <v>84</v>
      </c>
      <c r="B94" s="62">
        <v>92</v>
      </c>
      <c r="C94" s="63" t="s">
        <v>18</v>
      </c>
      <c r="D94" s="38" t="s">
        <v>150</v>
      </c>
      <c r="E94" s="15">
        <v>27</v>
      </c>
      <c r="F94" s="58">
        <v>3.5504434749999989</v>
      </c>
      <c r="G94" s="15">
        <v>0</v>
      </c>
      <c r="H94" s="15">
        <v>0</v>
      </c>
      <c r="I94" s="15">
        <v>0</v>
      </c>
      <c r="J94" s="15">
        <v>2.76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25</v>
      </c>
      <c r="Q94" s="15">
        <v>1</v>
      </c>
      <c r="R94" s="15">
        <v>4</v>
      </c>
      <c r="S94" s="15">
        <v>4.67</v>
      </c>
      <c r="T94" s="15">
        <v>4.33</v>
      </c>
      <c r="U94" s="15">
        <v>3</v>
      </c>
      <c r="V94" s="15">
        <v>0</v>
      </c>
      <c r="W94" s="15">
        <v>7.2</v>
      </c>
      <c r="X94" s="15">
        <v>0</v>
      </c>
      <c r="Y94" s="15">
        <v>11.327999999999999</v>
      </c>
      <c r="Z94" s="15">
        <v>7.67</v>
      </c>
      <c r="AA94" s="15">
        <v>0</v>
      </c>
      <c r="AB94" s="15">
        <v>1.67</v>
      </c>
      <c r="AC94" s="15">
        <v>111.03</v>
      </c>
      <c r="AD94" s="15">
        <f t="shared" si="2"/>
        <v>103.17844347500001</v>
      </c>
    </row>
    <row r="95" spans="1:30" ht="36" x14ac:dyDescent="0.2">
      <c r="A95" s="62">
        <v>101</v>
      </c>
      <c r="B95" s="62">
        <v>93</v>
      </c>
      <c r="C95" s="63" t="s">
        <v>17</v>
      </c>
      <c r="D95" s="38" t="s">
        <v>161</v>
      </c>
      <c r="E95" s="15">
        <v>3</v>
      </c>
      <c r="F95" s="58">
        <v>0</v>
      </c>
      <c r="G95" s="15">
        <v>0</v>
      </c>
      <c r="H95" s="15">
        <v>10</v>
      </c>
      <c r="I95" s="15">
        <v>0</v>
      </c>
      <c r="J95" s="15">
        <v>2.58</v>
      </c>
      <c r="K95" s="15">
        <v>0</v>
      </c>
      <c r="L95" s="15">
        <v>0</v>
      </c>
      <c r="M95" s="15">
        <v>0</v>
      </c>
      <c r="N95" s="15">
        <v>18.39</v>
      </c>
      <c r="O95" s="15">
        <v>10</v>
      </c>
      <c r="P95" s="15">
        <v>25</v>
      </c>
      <c r="Q95" s="15">
        <v>4.33</v>
      </c>
      <c r="R95" s="15">
        <v>2</v>
      </c>
      <c r="S95" s="15">
        <v>3.33</v>
      </c>
      <c r="T95" s="15">
        <v>1</v>
      </c>
      <c r="U95" s="15">
        <v>3</v>
      </c>
      <c r="V95" s="15">
        <v>0</v>
      </c>
      <c r="W95" s="15">
        <v>1</v>
      </c>
      <c r="X95" s="15">
        <v>0</v>
      </c>
      <c r="Y95" s="15">
        <v>18.728000000000002</v>
      </c>
      <c r="Z95" s="15">
        <v>0.67</v>
      </c>
      <c r="AA95" s="15">
        <v>0</v>
      </c>
      <c r="AB95" s="15">
        <v>0</v>
      </c>
      <c r="AC95" s="15">
        <v>80.25</v>
      </c>
      <c r="AD95" s="15">
        <f t="shared" si="2"/>
        <v>103.02800000000001</v>
      </c>
    </row>
    <row r="96" spans="1:30" ht="24" x14ac:dyDescent="0.2">
      <c r="A96" s="62">
        <v>83</v>
      </c>
      <c r="B96" s="62">
        <v>94</v>
      </c>
      <c r="C96" s="63" t="s">
        <v>12</v>
      </c>
      <c r="D96" s="38" t="s">
        <v>76</v>
      </c>
      <c r="E96" s="15">
        <v>9</v>
      </c>
      <c r="F96" s="58">
        <v>1.21</v>
      </c>
      <c r="G96" s="15">
        <v>0</v>
      </c>
      <c r="H96" s="15">
        <v>0</v>
      </c>
      <c r="I96" s="15">
        <v>0</v>
      </c>
      <c r="J96" s="15">
        <v>4.59</v>
      </c>
      <c r="K96" s="15">
        <v>0</v>
      </c>
      <c r="L96" s="15">
        <v>0</v>
      </c>
      <c r="M96" s="15">
        <v>0</v>
      </c>
      <c r="N96" s="15">
        <v>0</v>
      </c>
      <c r="O96" s="15">
        <v>5</v>
      </c>
      <c r="P96" s="15">
        <v>25</v>
      </c>
      <c r="Q96" s="15">
        <v>4.67</v>
      </c>
      <c r="R96" s="15">
        <v>2</v>
      </c>
      <c r="S96" s="15">
        <v>4.67</v>
      </c>
      <c r="T96" s="15">
        <v>5</v>
      </c>
      <c r="U96" s="15">
        <v>3.33</v>
      </c>
      <c r="V96" s="15">
        <v>3.33</v>
      </c>
      <c r="W96" s="15">
        <v>8</v>
      </c>
      <c r="X96" s="15">
        <v>1.67</v>
      </c>
      <c r="Y96" s="15">
        <v>19.8</v>
      </c>
      <c r="Z96" s="15">
        <v>3</v>
      </c>
      <c r="AA96" s="15">
        <v>0</v>
      </c>
      <c r="AB96" s="15">
        <v>2.33</v>
      </c>
      <c r="AC96" s="15">
        <v>111.59</v>
      </c>
      <c r="AD96" s="15">
        <f t="shared" si="2"/>
        <v>102.6</v>
      </c>
    </row>
    <row r="97" spans="1:30" ht="24" x14ac:dyDescent="0.2">
      <c r="A97" s="62">
        <v>86</v>
      </c>
      <c r="B97" s="62">
        <v>95</v>
      </c>
      <c r="C97" s="63" t="s">
        <v>18</v>
      </c>
      <c r="D97" s="38" t="s">
        <v>152</v>
      </c>
      <c r="E97" s="15">
        <v>9</v>
      </c>
      <c r="F97" s="58">
        <v>1.6453684600000003</v>
      </c>
      <c r="G97" s="15">
        <v>0</v>
      </c>
      <c r="H97" s="15">
        <v>0</v>
      </c>
      <c r="I97" s="15">
        <v>0</v>
      </c>
      <c r="J97" s="15">
        <v>2.76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25</v>
      </c>
      <c r="Q97" s="15">
        <v>1</v>
      </c>
      <c r="R97" s="15">
        <v>4</v>
      </c>
      <c r="S97" s="15">
        <v>4.67</v>
      </c>
      <c r="T97" s="15">
        <v>4.33</v>
      </c>
      <c r="U97" s="15">
        <v>3</v>
      </c>
      <c r="V97" s="15">
        <v>0</v>
      </c>
      <c r="W97" s="15">
        <v>17.27</v>
      </c>
      <c r="X97" s="15">
        <v>0</v>
      </c>
      <c r="Y97" s="15">
        <v>15</v>
      </c>
      <c r="Z97" s="15">
        <v>8.67</v>
      </c>
      <c r="AA97" s="15">
        <v>0</v>
      </c>
      <c r="AB97" s="15">
        <v>6</v>
      </c>
      <c r="AC97" s="15">
        <v>109.49</v>
      </c>
      <c r="AD97" s="15">
        <f t="shared" si="2"/>
        <v>102.34536846</v>
      </c>
    </row>
    <row r="98" spans="1:30" ht="24" x14ac:dyDescent="0.2">
      <c r="A98" s="62">
        <v>92</v>
      </c>
      <c r="B98" s="62">
        <v>96</v>
      </c>
      <c r="C98" s="63" t="s">
        <v>26</v>
      </c>
      <c r="D98" s="38" t="s">
        <v>158</v>
      </c>
      <c r="E98" s="15">
        <v>15</v>
      </c>
      <c r="F98" s="58">
        <v>4.7274999999999991</v>
      </c>
      <c r="G98" s="15">
        <v>0</v>
      </c>
      <c r="H98" s="15">
        <v>0</v>
      </c>
      <c r="I98" s="15">
        <v>2</v>
      </c>
      <c r="J98" s="15">
        <v>2.2000000000000002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25</v>
      </c>
      <c r="Q98" s="15">
        <v>2</v>
      </c>
      <c r="R98" s="15">
        <v>1</v>
      </c>
      <c r="S98" s="15">
        <v>3</v>
      </c>
      <c r="T98" s="15">
        <v>2</v>
      </c>
      <c r="U98" s="15">
        <v>3</v>
      </c>
      <c r="V98" s="15">
        <v>0</v>
      </c>
      <c r="W98" s="15">
        <v>10</v>
      </c>
      <c r="X98" s="15">
        <v>0.33</v>
      </c>
      <c r="Y98" s="15">
        <v>18.728000000000002</v>
      </c>
      <c r="Z98" s="15">
        <v>2</v>
      </c>
      <c r="AA98" s="15">
        <v>0</v>
      </c>
      <c r="AB98" s="15">
        <v>10</v>
      </c>
      <c r="AC98" s="15">
        <v>106.87</v>
      </c>
      <c r="AD98" s="15">
        <f t="shared" si="2"/>
        <v>100.9855</v>
      </c>
    </row>
    <row r="99" spans="1:30" ht="24" x14ac:dyDescent="0.2">
      <c r="A99" s="62">
        <v>90</v>
      </c>
      <c r="B99" s="62">
        <v>97</v>
      </c>
      <c r="C99" s="63" t="s">
        <v>26</v>
      </c>
      <c r="D99" s="38" t="s">
        <v>156</v>
      </c>
      <c r="E99" s="15">
        <v>6</v>
      </c>
      <c r="F99" s="58">
        <v>1.4999999999999998</v>
      </c>
      <c r="G99" s="15">
        <v>0</v>
      </c>
      <c r="H99" s="15">
        <v>10</v>
      </c>
      <c r="I99" s="15">
        <v>0</v>
      </c>
      <c r="J99" s="15">
        <v>2.2000000000000002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25</v>
      </c>
      <c r="Q99" s="15">
        <v>2</v>
      </c>
      <c r="R99" s="15">
        <v>1</v>
      </c>
      <c r="S99" s="15">
        <v>3</v>
      </c>
      <c r="T99" s="15">
        <v>2</v>
      </c>
      <c r="U99" s="15">
        <v>3</v>
      </c>
      <c r="V99" s="15">
        <v>0</v>
      </c>
      <c r="W99" s="15">
        <v>19.329999999999998</v>
      </c>
      <c r="X99" s="15">
        <v>1.67</v>
      </c>
      <c r="Y99" s="15">
        <v>18.2</v>
      </c>
      <c r="Z99" s="15">
        <v>2</v>
      </c>
      <c r="AA99" s="15">
        <v>0</v>
      </c>
      <c r="AB99" s="15">
        <v>4</v>
      </c>
      <c r="AC99" s="15">
        <v>107.08</v>
      </c>
      <c r="AD99" s="15">
        <f t="shared" ref="AD99:AD105" si="3">SUM(E99:AB99)</f>
        <v>100.9</v>
      </c>
    </row>
    <row r="100" spans="1:30" ht="24" x14ac:dyDescent="0.2">
      <c r="A100" s="62">
        <v>91</v>
      </c>
      <c r="B100" s="62">
        <v>98</v>
      </c>
      <c r="C100" s="63" t="s">
        <v>12</v>
      </c>
      <c r="D100" s="38" t="s">
        <v>157</v>
      </c>
      <c r="E100" s="15">
        <v>12</v>
      </c>
      <c r="F100" s="58">
        <v>3.6500000000000004</v>
      </c>
      <c r="G100" s="15">
        <v>0</v>
      </c>
      <c r="H100" s="15">
        <v>0</v>
      </c>
      <c r="I100" s="15">
        <v>0</v>
      </c>
      <c r="J100" s="15">
        <v>4.59</v>
      </c>
      <c r="K100" s="15">
        <v>0</v>
      </c>
      <c r="L100" s="15">
        <v>0</v>
      </c>
      <c r="M100" s="15">
        <v>0</v>
      </c>
      <c r="N100" s="15">
        <v>0</v>
      </c>
      <c r="O100" s="15">
        <v>10</v>
      </c>
      <c r="P100" s="15">
        <v>25</v>
      </c>
      <c r="Q100" s="15">
        <v>4.67</v>
      </c>
      <c r="R100" s="15">
        <v>2</v>
      </c>
      <c r="S100" s="15">
        <v>4.67</v>
      </c>
      <c r="T100" s="15">
        <v>5</v>
      </c>
      <c r="U100" s="15">
        <v>3.33</v>
      </c>
      <c r="V100" s="15">
        <v>0</v>
      </c>
      <c r="W100" s="15">
        <v>3</v>
      </c>
      <c r="X100" s="15">
        <v>0.33</v>
      </c>
      <c r="Y100" s="15">
        <v>19.8</v>
      </c>
      <c r="Z100" s="15">
        <v>1.33</v>
      </c>
      <c r="AA100" s="15">
        <v>0</v>
      </c>
      <c r="AB100" s="15">
        <v>1</v>
      </c>
      <c r="AC100" s="15">
        <v>106.93</v>
      </c>
      <c r="AD100" s="15">
        <f t="shared" si="3"/>
        <v>100.36999999999999</v>
      </c>
    </row>
    <row r="101" spans="1:30" ht="27" customHeight="1" x14ac:dyDescent="0.2">
      <c r="A101" s="62">
        <v>85</v>
      </c>
      <c r="B101" s="62">
        <v>99</v>
      </c>
      <c r="C101" s="63" t="s">
        <v>23</v>
      </c>
      <c r="D101" s="38" t="s">
        <v>151</v>
      </c>
      <c r="E101" s="15">
        <v>24</v>
      </c>
      <c r="F101" s="58">
        <v>3.1249999999999996</v>
      </c>
      <c r="G101" s="15">
        <v>0</v>
      </c>
      <c r="H101" s="15">
        <v>10</v>
      </c>
      <c r="I101" s="15">
        <v>0</v>
      </c>
      <c r="J101" s="15">
        <v>1.9</v>
      </c>
      <c r="K101" s="15">
        <v>0</v>
      </c>
      <c r="L101" s="15">
        <v>0</v>
      </c>
      <c r="M101" s="15">
        <v>0</v>
      </c>
      <c r="N101" s="15">
        <v>0</v>
      </c>
      <c r="O101" s="15">
        <v>5</v>
      </c>
      <c r="P101" s="15">
        <v>25</v>
      </c>
      <c r="Q101" s="15">
        <v>3.67</v>
      </c>
      <c r="R101" s="15">
        <v>1</v>
      </c>
      <c r="S101" s="15">
        <v>4</v>
      </c>
      <c r="T101" s="15">
        <v>4</v>
      </c>
      <c r="U101" s="15">
        <v>5</v>
      </c>
      <c r="V101" s="15">
        <v>0</v>
      </c>
      <c r="W101" s="15">
        <v>6</v>
      </c>
      <c r="X101" s="15">
        <v>0.33</v>
      </c>
      <c r="Y101" s="15">
        <v>0</v>
      </c>
      <c r="Z101" s="15">
        <v>3.67</v>
      </c>
      <c r="AA101" s="15">
        <v>0</v>
      </c>
      <c r="AB101" s="15">
        <v>2</v>
      </c>
      <c r="AC101" s="15">
        <v>110.56</v>
      </c>
      <c r="AD101" s="15">
        <f t="shared" si="3"/>
        <v>98.695000000000007</v>
      </c>
    </row>
    <row r="102" spans="1:30" x14ac:dyDescent="0.2">
      <c r="A102" s="62">
        <v>100</v>
      </c>
      <c r="B102" s="62">
        <v>100</v>
      </c>
      <c r="C102" s="63" t="s">
        <v>53</v>
      </c>
      <c r="D102" s="38" t="s">
        <v>60</v>
      </c>
      <c r="E102" s="15">
        <v>24</v>
      </c>
      <c r="F102" s="58">
        <v>2.524999999999999</v>
      </c>
      <c r="G102" s="15">
        <v>0</v>
      </c>
      <c r="H102" s="15">
        <v>0</v>
      </c>
      <c r="I102" s="15">
        <v>0</v>
      </c>
      <c r="J102" s="15">
        <v>1.39</v>
      </c>
      <c r="K102" s="15">
        <v>0</v>
      </c>
      <c r="L102" s="15">
        <v>0</v>
      </c>
      <c r="M102" s="15">
        <v>0</v>
      </c>
      <c r="N102" s="15">
        <v>19.89</v>
      </c>
      <c r="O102" s="15">
        <v>0</v>
      </c>
      <c r="P102" s="15">
        <v>15</v>
      </c>
      <c r="Q102" s="15">
        <v>1</v>
      </c>
      <c r="R102" s="15">
        <v>1</v>
      </c>
      <c r="S102" s="15">
        <v>1</v>
      </c>
      <c r="T102" s="15">
        <v>2.67</v>
      </c>
      <c r="U102" s="15">
        <v>2.33</v>
      </c>
      <c r="V102" s="15">
        <v>0</v>
      </c>
      <c r="W102" s="15">
        <v>10</v>
      </c>
      <c r="X102" s="15">
        <v>0</v>
      </c>
      <c r="Y102" s="15">
        <v>1</v>
      </c>
      <c r="Z102" s="15">
        <v>5</v>
      </c>
      <c r="AA102" s="15">
        <v>0</v>
      </c>
      <c r="AB102" s="15">
        <v>3.33</v>
      </c>
      <c r="AC102" s="15">
        <v>82.73</v>
      </c>
      <c r="AD102" s="15">
        <f t="shared" si="3"/>
        <v>90.135000000000005</v>
      </c>
    </row>
    <row r="103" spans="1:30" x14ac:dyDescent="0.2">
      <c r="A103" s="62">
        <v>98</v>
      </c>
      <c r="B103" s="62">
        <v>101</v>
      </c>
      <c r="C103" s="63" t="s">
        <v>26</v>
      </c>
      <c r="D103" s="38" t="s">
        <v>159</v>
      </c>
      <c r="E103" s="15">
        <v>12</v>
      </c>
      <c r="F103" s="58">
        <v>3.8174999999999999</v>
      </c>
      <c r="G103" s="15">
        <v>0</v>
      </c>
      <c r="H103" s="15">
        <v>10</v>
      </c>
      <c r="I103" s="15">
        <v>0</v>
      </c>
      <c r="J103" s="15">
        <v>2.2000000000000002</v>
      </c>
      <c r="K103" s="15">
        <v>0</v>
      </c>
      <c r="L103" s="15">
        <v>0</v>
      </c>
      <c r="M103" s="15">
        <v>0</v>
      </c>
      <c r="N103" s="15">
        <v>0</v>
      </c>
      <c r="O103" s="15">
        <v>10</v>
      </c>
      <c r="P103" s="15">
        <v>25</v>
      </c>
      <c r="Q103" s="15">
        <v>2</v>
      </c>
      <c r="R103" s="15">
        <v>1</v>
      </c>
      <c r="S103" s="15">
        <v>3</v>
      </c>
      <c r="T103" s="15">
        <v>2</v>
      </c>
      <c r="U103" s="15">
        <v>3</v>
      </c>
      <c r="V103" s="15">
        <v>0</v>
      </c>
      <c r="W103" s="15">
        <v>5</v>
      </c>
      <c r="X103" s="15">
        <v>0</v>
      </c>
      <c r="Y103" s="15">
        <v>6</v>
      </c>
      <c r="Z103" s="15">
        <v>2</v>
      </c>
      <c r="AA103" s="15">
        <v>0</v>
      </c>
      <c r="AB103" s="15">
        <v>0</v>
      </c>
      <c r="AC103" s="15">
        <v>98.2</v>
      </c>
      <c r="AD103" s="15">
        <f t="shared" si="3"/>
        <v>87.017499999999998</v>
      </c>
    </row>
    <row r="104" spans="1:30" ht="24" x14ac:dyDescent="0.2">
      <c r="A104" s="62">
        <v>103</v>
      </c>
      <c r="B104" s="62">
        <v>102</v>
      </c>
      <c r="C104" s="63" t="s">
        <v>61</v>
      </c>
      <c r="D104" s="38" t="s">
        <v>164</v>
      </c>
      <c r="E104" s="15">
        <v>27</v>
      </c>
      <c r="F104" s="58">
        <v>3.625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18.73</v>
      </c>
      <c r="O104" s="15">
        <v>0</v>
      </c>
      <c r="P104" s="15">
        <v>25</v>
      </c>
      <c r="Q104" s="15">
        <v>2.33</v>
      </c>
      <c r="R104" s="15">
        <v>1.33</v>
      </c>
      <c r="S104" s="15">
        <v>3.33</v>
      </c>
      <c r="T104" s="15">
        <v>1.67</v>
      </c>
      <c r="U104" s="15">
        <v>1</v>
      </c>
      <c r="V104" s="15">
        <v>0</v>
      </c>
      <c r="W104" s="15">
        <v>0</v>
      </c>
      <c r="X104" s="15">
        <v>0</v>
      </c>
      <c r="Y104" s="15">
        <v>0.33</v>
      </c>
      <c r="Z104" s="15">
        <v>0</v>
      </c>
      <c r="AA104" s="15">
        <v>0</v>
      </c>
      <c r="AB104" s="15">
        <v>0</v>
      </c>
      <c r="AC104" s="15">
        <v>79.349999999999994</v>
      </c>
      <c r="AD104" s="15">
        <f t="shared" si="3"/>
        <v>86.694999999999993</v>
      </c>
    </row>
    <row r="105" spans="1:30" ht="24" x14ac:dyDescent="0.2">
      <c r="A105" s="62">
        <v>102</v>
      </c>
      <c r="B105" s="62">
        <v>103</v>
      </c>
      <c r="C105" s="63" t="s">
        <v>162</v>
      </c>
      <c r="D105" s="38" t="s">
        <v>163</v>
      </c>
      <c r="E105" s="15">
        <v>30</v>
      </c>
      <c r="F105" s="58">
        <v>0</v>
      </c>
      <c r="G105" s="15">
        <v>0</v>
      </c>
      <c r="H105" s="15">
        <v>10</v>
      </c>
      <c r="I105" s="15">
        <v>0</v>
      </c>
      <c r="J105" s="15">
        <v>0.87</v>
      </c>
      <c r="K105" s="15">
        <v>0</v>
      </c>
      <c r="L105" s="15">
        <v>0</v>
      </c>
      <c r="M105" s="15">
        <v>0</v>
      </c>
      <c r="N105" s="15">
        <v>0</v>
      </c>
      <c r="O105" s="15">
        <v>5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15</v>
      </c>
      <c r="Z105" s="15">
        <v>3</v>
      </c>
      <c r="AA105" s="15">
        <v>0</v>
      </c>
      <c r="AB105" s="15">
        <v>4.33</v>
      </c>
      <c r="AC105" s="15">
        <v>80.209999999999994</v>
      </c>
      <c r="AD105" s="15">
        <f t="shared" si="3"/>
        <v>68.2</v>
      </c>
    </row>
  </sheetData>
  <autoFilter ref="A2:AD2" xr:uid="{A8F91A31-6E81-4FAF-A82C-D09BB6ACA67F}">
    <sortState xmlns:xlrd2="http://schemas.microsoft.com/office/spreadsheetml/2017/richdata2" ref="A3:AD105">
      <sortCondition ref="B2"/>
    </sortState>
  </autoFilter>
  <conditionalFormatting sqref="F1:F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:N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W105">
    <cfRule type="cellIs" dxfId="6" priority="3" operator="greaterThan">
      <formula>49.99</formula>
    </cfRule>
  </conditionalFormatting>
  <conditionalFormatting sqref="Y1:Y104857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&amp;CAll proposed changes&amp;RScenario 1</oddHeader>
    <oddFooter>&amp;L&amp;"Arial,Bold"&amp;8Date: 3/27/2026&amp;C&amp;"Arial,Bold"&amp;8Major Maintenance Grant Fund&amp;R&amp;"Arial,Bold"&amp;8Page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EF89-F995-4278-A39D-C3B69324A551}">
  <sheetPr>
    <pageSetUpPr fitToPage="1"/>
  </sheetPr>
  <dimension ref="A1:AD105"/>
  <sheetViews>
    <sheetView zoomScaleNormal="100" workbookViewId="0">
      <selection activeCell="E2" sqref="E2:AB2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5" width="6.140625" style="4" customWidth="1"/>
    <col min="6" max="6" width="7" style="59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2851562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0" s="2" customFormat="1" ht="15.75" thickBot="1" x14ac:dyDescent="0.25">
      <c r="C1" s="66"/>
      <c r="D1" s="66"/>
      <c r="E1" s="66" t="s">
        <v>178</v>
      </c>
      <c r="F1" s="56" t="s">
        <v>199</v>
      </c>
      <c r="G1" s="66" t="s">
        <v>180</v>
      </c>
      <c r="H1" s="66" t="s">
        <v>181</v>
      </c>
      <c r="I1" s="66" t="s">
        <v>182</v>
      </c>
      <c r="J1" s="66" t="s">
        <v>173</v>
      </c>
      <c r="K1" s="66" t="s">
        <v>174</v>
      </c>
      <c r="L1" s="66" t="s">
        <v>174</v>
      </c>
      <c r="M1" s="66" t="s">
        <v>175</v>
      </c>
      <c r="N1" s="66" t="s">
        <v>213</v>
      </c>
      <c r="O1" s="66" t="s">
        <v>176</v>
      </c>
      <c r="P1" s="66" t="s">
        <v>177</v>
      </c>
      <c r="Q1" s="66" t="s">
        <v>183</v>
      </c>
      <c r="R1" s="66" t="s">
        <v>184</v>
      </c>
      <c r="S1" s="66" t="s">
        <v>185</v>
      </c>
      <c r="T1" s="66" t="s">
        <v>186</v>
      </c>
      <c r="U1" s="66" t="s">
        <v>187</v>
      </c>
      <c r="V1" s="66" t="s">
        <v>188</v>
      </c>
      <c r="W1" s="66" t="s">
        <v>189</v>
      </c>
      <c r="X1" s="66" t="s">
        <v>190</v>
      </c>
      <c r="Y1" s="66" t="s">
        <v>207</v>
      </c>
      <c r="Z1" s="66" t="s">
        <v>192</v>
      </c>
      <c r="AA1" s="66" t="s">
        <v>193</v>
      </c>
      <c r="AB1" s="66" t="s">
        <v>194</v>
      </c>
      <c r="AC1" s="66"/>
      <c r="AD1" s="66"/>
    </row>
    <row r="2" spans="1:30" s="10" customFormat="1" ht="68.25" thickBot="1" x14ac:dyDescent="0.25">
      <c r="A2" s="7" t="s">
        <v>169</v>
      </c>
      <c r="B2" s="36" t="s">
        <v>209</v>
      </c>
      <c r="C2" s="8" t="s">
        <v>0</v>
      </c>
      <c r="D2" s="8" t="s">
        <v>1</v>
      </c>
      <c r="E2" s="8" t="s">
        <v>214</v>
      </c>
      <c r="F2" s="71" t="s">
        <v>215</v>
      </c>
      <c r="G2" s="8" t="s">
        <v>216</v>
      </c>
      <c r="H2" s="8" t="s">
        <v>217</v>
      </c>
      <c r="I2" s="8" t="s">
        <v>218</v>
      </c>
      <c r="J2" s="8" t="s">
        <v>219</v>
      </c>
      <c r="K2" s="8" t="s">
        <v>220</v>
      </c>
      <c r="L2" s="8" t="s">
        <v>221</v>
      </c>
      <c r="M2" s="8" t="s">
        <v>222</v>
      </c>
      <c r="N2" s="8" t="s">
        <v>240</v>
      </c>
      <c r="O2" s="8" t="s">
        <v>223</v>
      </c>
      <c r="P2" s="8" t="s">
        <v>224</v>
      </c>
      <c r="Q2" s="8" t="s">
        <v>225</v>
      </c>
      <c r="R2" s="8" t="s">
        <v>226</v>
      </c>
      <c r="S2" s="8" t="s">
        <v>227</v>
      </c>
      <c r="T2" s="8" t="s">
        <v>228</v>
      </c>
      <c r="U2" s="8" t="s">
        <v>229</v>
      </c>
      <c r="V2" s="8" t="s">
        <v>230</v>
      </c>
      <c r="W2" s="8" t="s">
        <v>231</v>
      </c>
      <c r="X2" s="8" t="s">
        <v>232</v>
      </c>
      <c r="Y2" s="8" t="s">
        <v>233</v>
      </c>
      <c r="Z2" s="8" t="s">
        <v>234</v>
      </c>
      <c r="AA2" s="8" t="s">
        <v>235</v>
      </c>
      <c r="AB2" s="8" t="s">
        <v>236</v>
      </c>
      <c r="AC2" s="8" t="s">
        <v>2</v>
      </c>
      <c r="AD2" s="9" t="s">
        <v>209</v>
      </c>
    </row>
    <row r="3" spans="1:30" ht="36" x14ac:dyDescent="0.2">
      <c r="A3" s="62">
        <v>1</v>
      </c>
      <c r="B3" s="62">
        <v>1</v>
      </c>
      <c r="C3" s="38" t="s">
        <v>115</v>
      </c>
      <c r="D3" s="38" t="s">
        <v>116</v>
      </c>
      <c r="E3" s="15">
        <v>30</v>
      </c>
      <c r="F3" s="58">
        <v>14.435037198063437</v>
      </c>
      <c r="G3" s="15">
        <v>0</v>
      </c>
      <c r="H3" s="69">
        <v>20</v>
      </c>
      <c r="I3" s="15">
        <v>0</v>
      </c>
      <c r="J3" s="15">
        <v>1.74</v>
      </c>
      <c r="K3" s="15">
        <v>0</v>
      </c>
      <c r="L3" s="15">
        <v>0</v>
      </c>
      <c r="M3" s="15">
        <v>0</v>
      </c>
      <c r="N3" s="15">
        <v>14.79</v>
      </c>
      <c r="O3" s="15">
        <v>10</v>
      </c>
      <c r="P3" s="15">
        <v>30</v>
      </c>
      <c r="Q3" s="15">
        <v>3.67</v>
      </c>
      <c r="R3" s="15">
        <v>3.33</v>
      </c>
      <c r="S3" s="15">
        <v>3.67</v>
      </c>
      <c r="T3" s="15">
        <v>2.33</v>
      </c>
      <c r="U3" s="15">
        <v>3</v>
      </c>
      <c r="V3" s="15">
        <v>45</v>
      </c>
      <c r="W3" s="15">
        <v>49</v>
      </c>
      <c r="X3" s="15">
        <v>4.33</v>
      </c>
      <c r="Y3" s="15">
        <v>30</v>
      </c>
      <c r="Z3" s="15">
        <v>4</v>
      </c>
      <c r="AA3" s="15">
        <v>0</v>
      </c>
      <c r="AB3" s="15">
        <v>10</v>
      </c>
      <c r="AC3" s="15">
        <v>270.08</v>
      </c>
      <c r="AD3" s="15">
        <f t="shared" ref="AD3:AD34" si="0">SUM(E3:AB3)</f>
        <v>279.29503719806348</v>
      </c>
    </row>
    <row r="4" spans="1:30" ht="24" x14ac:dyDescent="0.2">
      <c r="A4" s="62">
        <v>2</v>
      </c>
      <c r="B4" s="62">
        <v>2</v>
      </c>
      <c r="C4" s="38" t="s">
        <v>117</v>
      </c>
      <c r="D4" s="38" t="s">
        <v>118</v>
      </c>
      <c r="E4" s="15">
        <v>30</v>
      </c>
      <c r="F4" s="58">
        <v>30</v>
      </c>
      <c r="G4" s="15">
        <v>0</v>
      </c>
      <c r="H4" s="69">
        <v>20</v>
      </c>
      <c r="I4" s="15">
        <v>0</v>
      </c>
      <c r="J4" s="15">
        <v>3.68</v>
      </c>
      <c r="K4" s="15">
        <v>0</v>
      </c>
      <c r="L4" s="15">
        <v>0</v>
      </c>
      <c r="M4" s="15">
        <v>0</v>
      </c>
      <c r="N4" s="15">
        <v>18.45</v>
      </c>
      <c r="O4" s="15">
        <v>10</v>
      </c>
      <c r="P4" s="15">
        <v>25</v>
      </c>
      <c r="Q4" s="15">
        <v>2</v>
      </c>
      <c r="R4" s="15">
        <v>1.67</v>
      </c>
      <c r="S4" s="15">
        <v>3</v>
      </c>
      <c r="T4" s="15">
        <v>2</v>
      </c>
      <c r="U4" s="15">
        <v>3</v>
      </c>
      <c r="V4" s="15">
        <v>8.33</v>
      </c>
      <c r="W4" s="15">
        <v>56.5</v>
      </c>
      <c r="X4" s="15">
        <v>1.33</v>
      </c>
      <c r="Y4" s="15">
        <v>27</v>
      </c>
      <c r="Z4" s="15">
        <v>8.33</v>
      </c>
      <c r="AA4" s="15">
        <v>0</v>
      </c>
      <c r="AB4" s="15">
        <v>10</v>
      </c>
      <c r="AC4" s="15">
        <v>221.35</v>
      </c>
      <c r="AD4" s="15">
        <f t="shared" si="0"/>
        <v>260.29000000000002</v>
      </c>
    </row>
    <row r="5" spans="1:30" ht="24" x14ac:dyDescent="0.2">
      <c r="A5" s="62">
        <v>3</v>
      </c>
      <c r="B5" s="62">
        <v>3</v>
      </c>
      <c r="C5" s="38" t="s">
        <v>19</v>
      </c>
      <c r="D5" s="38" t="s">
        <v>165</v>
      </c>
      <c r="E5" s="15">
        <v>30</v>
      </c>
      <c r="F5" s="58">
        <v>15.874437500000006</v>
      </c>
      <c r="G5" s="15">
        <v>0</v>
      </c>
      <c r="H5" s="69">
        <v>20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13.29</v>
      </c>
      <c r="O5" s="15">
        <v>8</v>
      </c>
      <c r="P5" s="15">
        <v>30</v>
      </c>
      <c r="Q5" s="15">
        <v>2.67</v>
      </c>
      <c r="R5" s="15">
        <v>2</v>
      </c>
      <c r="S5" s="15">
        <v>2.67</v>
      </c>
      <c r="T5" s="15">
        <v>1.67</v>
      </c>
      <c r="U5" s="15">
        <v>2.67</v>
      </c>
      <c r="V5" s="15">
        <v>0</v>
      </c>
      <c r="W5" s="15">
        <v>41.13</v>
      </c>
      <c r="X5" s="15">
        <v>5</v>
      </c>
      <c r="Y5" s="15">
        <v>29.33</v>
      </c>
      <c r="Z5" s="15">
        <v>5</v>
      </c>
      <c r="AA5" s="15">
        <v>0</v>
      </c>
      <c r="AB5" s="15">
        <v>1</v>
      </c>
      <c r="AC5" s="15">
        <v>202.32</v>
      </c>
      <c r="AD5" s="15">
        <f t="shared" si="0"/>
        <v>211.4944375</v>
      </c>
    </row>
    <row r="6" spans="1:30" ht="24" x14ac:dyDescent="0.2">
      <c r="A6" s="62">
        <v>13</v>
      </c>
      <c r="B6" s="62">
        <v>4</v>
      </c>
      <c r="C6" s="38" t="s">
        <v>45</v>
      </c>
      <c r="D6" s="38" t="s">
        <v>46</v>
      </c>
      <c r="E6" s="15">
        <v>30</v>
      </c>
      <c r="F6" s="58">
        <v>29.676250000000003</v>
      </c>
      <c r="G6" s="15">
        <v>0</v>
      </c>
      <c r="H6" s="15">
        <v>20</v>
      </c>
      <c r="I6" s="15">
        <v>0</v>
      </c>
      <c r="J6" s="15">
        <v>4.26</v>
      </c>
      <c r="K6" s="15">
        <v>0</v>
      </c>
      <c r="L6" s="15">
        <v>0</v>
      </c>
      <c r="M6" s="15">
        <v>0</v>
      </c>
      <c r="N6" s="15">
        <v>14.53</v>
      </c>
      <c r="O6" s="15">
        <v>5</v>
      </c>
      <c r="P6" s="15">
        <v>30</v>
      </c>
      <c r="Q6" s="15">
        <v>2</v>
      </c>
      <c r="R6" s="15">
        <v>2</v>
      </c>
      <c r="S6" s="15">
        <v>3</v>
      </c>
      <c r="T6" s="15">
        <v>2</v>
      </c>
      <c r="U6" s="15">
        <v>2</v>
      </c>
      <c r="V6" s="15">
        <v>0</v>
      </c>
      <c r="W6" s="15">
        <v>15</v>
      </c>
      <c r="X6" s="15">
        <v>2</v>
      </c>
      <c r="Y6" s="15">
        <v>21.927999999999997</v>
      </c>
      <c r="Z6" s="15">
        <v>12.67</v>
      </c>
      <c r="AA6" s="15">
        <v>0</v>
      </c>
      <c r="AB6" s="15">
        <v>10</v>
      </c>
      <c r="AC6" s="15">
        <v>171.26</v>
      </c>
      <c r="AD6" s="15">
        <f t="shared" si="0"/>
        <v>206.06424999999999</v>
      </c>
    </row>
    <row r="7" spans="1:30" ht="24" x14ac:dyDescent="0.2">
      <c r="A7" s="62">
        <v>5</v>
      </c>
      <c r="B7" s="62">
        <v>5</v>
      </c>
      <c r="C7" s="38" t="s">
        <v>82</v>
      </c>
      <c r="D7" s="38" t="s">
        <v>83</v>
      </c>
      <c r="E7" s="15">
        <v>30</v>
      </c>
      <c r="F7" s="58">
        <v>7.6826317249999994</v>
      </c>
      <c r="G7" s="15">
        <v>0</v>
      </c>
      <c r="H7" s="69">
        <v>20</v>
      </c>
      <c r="I7" s="15">
        <v>0</v>
      </c>
      <c r="J7" s="15">
        <v>1.35</v>
      </c>
      <c r="K7" s="15">
        <v>0</v>
      </c>
      <c r="L7" s="15">
        <v>0</v>
      </c>
      <c r="M7" s="15">
        <v>0</v>
      </c>
      <c r="N7" s="15">
        <v>19.079999999999998</v>
      </c>
      <c r="O7" s="15">
        <v>10</v>
      </c>
      <c r="P7" s="15">
        <v>30</v>
      </c>
      <c r="Q7" s="15">
        <v>2.33</v>
      </c>
      <c r="R7" s="15">
        <v>1.33</v>
      </c>
      <c r="S7" s="15">
        <v>2</v>
      </c>
      <c r="T7" s="15">
        <v>2</v>
      </c>
      <c r="U7" s="15">
        <v>2</v>
      </c>
      <c r="V7" s="15">
        <v>25</v>
      </c>
      <c r="W7" s="15">
        <v>10.35</v>
      </c>
      <c r="X7" s="15">
        <v>4</v>
      </c>
      <c r="Y7" s="15">
        <v>21.927999999999997</v>
      </c>
      <c r="Z7" s="15">
        <v>4</v>
      </c>
      <c r="AA7" s="15">
        <v>0</v>
      </c>
      <c r="AB7" s="15">
        <v>10</v>
      </c>
      <c r="AC7" s="15">
        <v>190.7</v>
      </c>
      <c r="AD7" s="15">
        <f t="shared" si="0"/>
        <v>203.05063172499999</v>
      </c>
    </row>
    <row r="8" spans="1:30" ht="24" x14ac:dyDescent="0.2">
      <c r="A8" s="62">
        <v>4</v>
      </c>
      <c r="B8" s="62">
        <v>6</v>
      </c>
      <c r="C8" s="38" t="s">
        <v>13</v>
      </c>
      <c r="D8" s="38" t="s">
        <v>52</v>
      </c>
      <c r="E8" s="15">
        <v>30</v>
      </c>
      <c r="F8" s="58">
        <v>7.5303641388376565</v>
      </c>
      <c r="G8" s="15">
        <v>0</v>
      </c>
      <c r="H8" s="15">
        <v>20</v>
      </c>
      <c r="I8" s="15">
        <v>0</v>
      </c>
      <c r="J8" s="15">
        <v>2.17</v>
      </c>
      <c r="K8" s="15">
        <v>0</v>
      </c>
      <c r="L8" s="15">
        <v>0</v>
      </c>
      <c r="M8" s="15">
        <v>0</v>
      </c>
      <c r="N8" s="15">
        <v>0</v>
      </c>
      <c r="O8" s="15">
        <v>8</v>
      </c>
      <c r="P8" s="15">
        <v>30</v>
      </c>
      <c r="Q8" s="15">
        <v>3.67</v>
      </c>
      <c r="R8" s="15">
        <v>1</v>
      </c>
      <c r="S8" s="15">
        <v>3.33</v>
      </c>
      <c r="T8" s="15">
        <v>2.33</v>
      </c>
      <c r="U8" s="15">
        <v>3</v>
      </c>
      <c r="V8" s="15">
        <v>10</v>
      </c>
      <c r="W8" s="15">
        <v>32.33</v>
      </c>
      <c r="X8" s="15">
        <v>4</v>
      </c>
      <c r="Y8" s="15">
        <v>24.494999999999997</v>
      </c>
      <c r="Z8" s="15">
        <v>0</v>
      </c>
      <c r="AA8" s="15">
        <v>0</v>
      </c>
      <c r="AB8" s="15">
        <v>13.67</v>
      </c>
      <c r="AC8" s="15">
        <v>196.84</v>
      </c>
      <c r="AD8" s="15">
        <f t="shared" si="0"/>
        <v>195.52536413883766</v>
      </c>
    </row>
    <row r="9" spans="1:30" ht="24" x14ac:dyDescent="0.2">
      <c r="A9" s="62">
        <v>9</v>
      </c>
      <c r="B9" s="62">
        <v>7</v>
      </c>
      <c r="C9" s="38" t="s">
        <v>85</v>
      </c>
      <c r="D9" s="38" t="s">
        <v>86</v>
      </c>
      <c r="E9" s="15">
        <v>30</v>
      </c>
      <c r="F9" s="58">
        <v>2.1492750834425962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17.010000000000002</v>
      </c>
      <c r="O9" s="15">
        <v>10</v>
      </c>
      <c r="P9" s="15">
        <v>30</v>
      </c>
      <c r="Q9" s="15">
        <v>2.67</v>
      </c>
      <c r="R9" s="15">
        <v>2</v>
      </c>
      <c r="S9" s="15">
        <v>3</v>
      </c>
      <c r="T9" s="15">
        <v>2</v>
      </c>
      <c r="U9" s="15">
        <v>2.33</v>
      </c>
      <c r="V9" s="15">
        <v>25</v>
      </c>
      <c r="W9" s="15">
        <v>30.61</v>
      </c>
      <c r="X9" s="15">
        <v>3.33</v>
      </c>
      <c r="Y9" s="15">
        <v>19.8</v>
      </c>
      <c r="Z9" s="15">
        <v>0.33</v>
      </c>
      <c r="AA9" s="15">
        <v>0</v>
      </c>
      <c r="AB9" s="15">
        <v>7.67</v>
      </c>
      <c r="AC9" s="15">
        <v>178.63</v>
      </c>
      <c r="AD9" s="15">
        <f t="shared" si="0"/>
        <v>189.33927508344263</v>
      </c>
    </row>
    <row r="10" spans="1:30" ht="24" x14ac:dyDescent="0.2">
      <c r="A10" s="62">
        <v>18</v>
      </c>
      <c r="B10" s="62">
        <v>8</v>
      </c>
      <c r="C10" s="38" t="s">
        <v>70</v>
      </c>
      <c r="D10" s="38" t="s">
        <v>71</v>
      </c>
      <c r="E10" s="15">
        <v>30</v>
      </c>
      <c r="F10" s="58">
        <v>0</v>
      </c>
      <c r="G10" s="15">
        <v>0</v>
      </c>
      <c r="H10" s="15">
        <v>20</v>
      </c>
      <c r="I10" s="15">
        <v>0</v>
      </c>
      <c r="J10" s="15">
        <v>2.2000000000000002</v>
      </c>
      <c r="K10" s="15">
        <v>0</v>
      </c>
      <c r="L10" s="15">
        <v>0</v>
      </c>
      <c r="M10" s="15">
        <v>0</v>
      </c>
      <c r="N10" s="15">
        <v>20</v>
      </c>
      <c r="O10" s="15">
        <v>10</v>
      </c>
      <c r="P10" s="15">
        <v>30</v>
      </c>
      <c r="Q10" s="15">
        <v>2</v>
      </c>
      <c r="R10" s="15">
        <v>3.33</v>
      </c>
      <c r="S10" s="15">
        <v>3.33</v>
      </c>
      <c r="T10" s="15">
        <v>3.67</v>
      </c>
      <c r="U10" s="15">
        <v>1.67</v>
      </c>
      <c r="V10" s="15">
        <v>0</v>
      </c>
      <c r="W10" s="15">
        <v>19.260000000000002</v>
      </c>
      <c r="X10" s="15">
        <v>1</v>
      </c>
      <c r="Y10" s="15">
        <v>24</v>
      </c>
      <c r="Z10" s="15">
        <v>8.67</v>
      </c>
      <c r="AA10" s="15">
        <v>0</v>
      </c>
      <c r="AB10" s="15">
        <v>8.33</v>
      </c>
      <c r="AC10" s="15">
        <v>164.46</v>
      </c>
      <c r="AD10" s="15">
        <f t="shared" si="0"/>
        <v>187.46</v>
      </c>
    </row>
    <row r="11" spans="1:30" ht="24" x14ac:dyDescent="0.2">
      <c r="A11" s="62">
        <v>21</v>
      </c>
      <c r="B11" s="62">
        <v>9</v>
      </c>
      <c r="C11" s="38" t="s">
        <v>27</v>
      </c>
      <c r="D11" s="38" t="s">
        <v>91</v>
      </c>
      <c r="E11" s="15">
        <v>27</v>
      </c>
      <c r="F11" s="58">
        <v>11.967199999999998</v>
      </c>
      <c r="G11" s="15">
        <v>0</v>
      </c>
      <c r="H11" s="15">
        <v>0</v>
      </c>
      <c r="I11" s="15">
        <v>0</v>
      </c>
      <c r="J11" s="15">
        <v>1.51</v>
      </c>
      <c r="K11" s="15">
        <v>0</v>
      </c>
      <c r="L11" s="15">
        <v>0</v>
      </c>
      <c r="M11" s="15">
        <v>0</v>
      </c>
      <c r="N11" s="15">
        <v>16.77</v>
      </c>
      <c r="O11" s="15">
        <v>0</v>
      </c>
      <c r="P11" s="15">
        <v>30</v>
      </c>
      <c r="Q11" s="15">
        <v>3.67</v>
      </c>
      <c r="R11" s="15">
        <v>2</v>
      </c>
      <c r="S11" s="15">
        <v>3</v>
      </c>
      <c r="T11" s="15">
        <v>3.67</v>
      </c>
      <c r="U11" s="15">
        <v>1.67</v>
      </c>
      <c r="V11" s="15">
        <v>0</v>
      </c>
      <c r="W11" s="15">
        <v>47</v>
      </c>
      <c r="X11" s="15">
        <v>5</v>
      </c>
      <c r="Y11" s="15">
        <v>20.327999999999999</v>
      </c>
      <c r="Z11" s="15">
        <v>7</v>
      </c>
      <c r="AA11" s="15">
        <v>0</v>
      </c>
      <c r="AB11" s="15">
        <v>4.33</v>
      </c>
      <c r="AC11" s="15">
        <v>163.78</v>
      </c>
      <c r="AD11" s="15">
        <f t="shared" si="0"/>
        <v>184.91520000000003</v>
      </c>
    </row>
    <row r="12" spans="1:30" ht="24" x14ac:dyDescent="0.2">
      <c r="A12" s="62">
        <v>31</v>
      </c>
      <c r="B12" s="62">
        <v>10</v>
      </c>
      <c r="C12" s="38" t="s">
        <v>24</v>
      </c>
      <c r="D12" s="38" t="s">
        <v>25</v>
      </c>
      <c r="E12" s="15">
        <v>27</v>
      </c>
      <c r="F12" s="58">
        <v>30</v>
      </c>
      <c r="G12" s="15">
        <v>0</v>
      </c>
      <c r="H12" s="15">
        <v>10</v>
      </c>
      <c r="I12" s="15">
        <v>0</v>
      </c>
      <c r="J12" s="15">
        <v>1.34</v>
      </c>
      <c r="K12" s="15">
        <v>0</v>
      </c>
      <c r="L12" s="15">
        <v>0</v>
      </c>
      <c r="M12" s="15">
        <v>0</v>
      </c>
      <c r="N12" s="15">
        <v>10.95</v>
      </c>
      <c r="O12" s="15">
        <v>3</v>
      </c>
      <c r="P12" s="15">
        <v>30</v>
      </c>
      <c r="Q12" s="15">
        <v>2.33</v>
      </c>
      <c r="R12" s="15">
        <v>2.33</v>
      </c>
      <c r="S12" s="15">
        <v>2.33</v>
      </c>
      <c r="T12" s="15">
        <v>1</v>
      </c>
      <c r="U12" s="15">
        <v>1.67</v>
      </c>
      <c r="V12" s="15">
        <v>0</v>
      </c>
      <c r="W12" s="15">
        <v>24.65</v>
      </c>
      <c r="X12" s="15">
        <v>1</v>
      </c>
      <c r="Y12" s="15">
        <v>22.472000000000001</v>
      </c>
      <c r="Z12" s="15">
        <v>6.33</v>
      </c>
      <c r="AA12" s="15">
        <v>0</v>
      </c>
      <c r="AB12" s="15">
        <v>7.33</v>
      </c>
      <c r="AC12" s="15">
        <v>152</v>
      </c>
      <c r="AD12" s="15">
        <f t="shared" si="0"/>
        <v>183.73200000000003</v>
      </c>
    </row>
    <row r="13" spans="1:30" ht="36" x14ac:dyDescent="0.2">
      <c r="A13" s="62">
        <v>8</v>
      </c>
      <c r="B13" s="62">
        <v>11</v>
      </c>
      <c r="C13" s="38" t="s">
        <v>18</v>
      </c>
      <c r="D13" s="38" t="s">
        <v>75</v>
      </c>
      <c r="E13" s="15">
        <v>30</v>
      </c>
      <c r="F13" s="58">
        <v>8.9317782124999976</v>
      </c>
      <c r="G13" s="15">
        <v>0</v>
      </c>
      <c r="H13" s="15">
        <v>10</v>
      </c>
      <c r="I13" s="15">
        <v>0</v>
      </c>
      <c r="J13" s="15">
        <v>3.06</v>
      </c>
      <c r="K13" s="15">
        <v>0</v>
      </c>
      <c r="L13" s="15">
        <v>0</v>
      </c>
      <c r="M13" s="15">
        <v>0</v>
      </c>
      <c r="N13" s="15">
        <v>0</v>
      </c>
      <c r="O13" s="15">
        <v>8</v>
      </c>
      <c r="P13" s="15">
        <v>30</v>
      </c>
      <c r="Q13" s="15">
        <v>2</v>
      </c>
      <c r="R13" s="15">
        <v>4</v>
      </c>
      <c r="S13" s="15">
        <v>4</v>
      </c>
      <c r="T13" s="15">
        <v>2.33</v>
      </c>
      <c r="U13" s="15">
        <v>4</v>
      </c>
      <c r="V13" s="15">
        <v>18.329999999999998</v>
      </c>
      <c r="W13" s="15">
        <v>30.22</v>
      </c>
      <c r="X13" s="15">
        <v>0</v>
      </c>
      <c r="Y13" s="15">
        <v>17.672000000000001</v>
      </c>
      <c r="Z13" s="15">
        <v>7</v>
      </c>
      <c r="AA13" s="15">
        <v>0</v>
      </c>
      <c r="AB13" s="15">
        <v>0.33</v>
      </c>
      <c r="AC13" s="15">
        <v>181.94</v>
      </c>
      <c r="AD13" s="15">
        <f t="shared" si="0"/>
        <v>179.87377821250001</v>
      </c>
    </row>
    <row r="14" spans="1:30" ht="24" x14ac:dyDescent="0.2">
      <c r="A14" s="62">
        <v>32</v>
      </c>
      <c r="B14" s="62">
        <v>12</v>
      </c>
      <c r="C14" s="38" t="s">
        <v>127</v>
      </c>
      <c r="D14" s="38" t="s">
        <v>128</v>
      </c>
      <c r="E14" s="15">
        <v>27</v>
      </c>
      <c r="F14" s="58">
        <v>11.998774999999998</v>
      </c>
      <c r="G14" s="15">
        <v>0</v>
      </c>
      <c r="H14" s="15">
        <v>10</v>
      </c>
      <c r="I14" s="15">
        <v>0</v>
      </c>
      <c r="J14" s="15">
        <v>2.0699999999999998</v>
      </c>
      <c r="K14" s="15">
        <v>0</v>
      </c>
      <c r="L14" s="15">
        <v>0</v>
      </c>
      <c r="M14" s="15">
        <v>0</v>
      </c>
      <c r="N14" s="15">
        <v>19.97</v>
      </c>
      <c r="O14" s="15">
        <v>8</v>
      </c>
      <c r="P14" s="15">
        <v>25</v>
      </c>
      <c r="Q14" s="15">
        <v>4</v>
      </c>
      <c r="R14" s="15">
        <v>1.33</v>
      </c>
      <c r="S14" s="15">
        <v>2</v>
      </c>
      <c r="T14" s="15">
        <v>0.67</v>
      </c>
      <c r="U14" s="15">
        <v>2.67</v>
      </c>
      <c r="V14" s="15">
        <v>0</v>
      </c>
      <c r="W14" s="15">
        <v>25</v>
      </c>
      <c r="X14" s="15">
        <v>1</v>
      </c>
      <c r="Y14" s="15">
        <v>19.8</v>
      </c>
      <c r="Z14" s="15">
        <v>5.33</v>
      </c>
      <c r="AA14" s="15">
        <v>0</v>
      </c>
      <c r="AB14" s="15">
        <v>13.67</v>
      </c>
      <c r="AC14" s="15">
        <v>150.53</v>
      </c>
      <c r="AD14" s="15">
        <f t="shared" si="0"/>
        <v>179.50877500000001</v>
      </c>
    </row>
    <row r="15" spans="1:30" ht="24" x14ac:dyDescent="0.2">
      <c r="A15" s="62">
        <v>19</v>
      </c>
      <c r="B15" s="62">
        <v>13</v>
      </c>
      <c r="C15" s="38" t="s">
        <v>15</v>
      </c>
      <c r="D15" s="38" t="s">
        <v>47</v>
      </c>
      <c r="E15" s="15">
        <v>27</v>
      </c>
      <c r="F15" s="58">
        <v>0</v>
      </c>
      <c r="G15" s="15">
        <v>0</v>
      </c>
      <c r="H15" s="69">
        <v>20</v>
      </c>
      <c r="I15" s="15">
        <v>0</v>
      </c>
      <c r="J15" s="15">
        <v>2.1800000000000002</v>
      </c>
      <c r="K15" s="15">
        <v>0</v>
      </c>
      <c r="L15" s="15">
        <v>0</v>
      </c>
      <c r="M15" s="15">
        <v>0</v>
      </c>
      <c r="N15" s="15">
        <v>20</v>
      </c>
      <c r="O15" s="15">
        <v>10</v>
      </c>
      <c r="P15" s="15">
        <v>30</v>
      </c>
      <c r="Q15" s="15">
        <v>3.67</v>
      </c>
      <c r="R15" s="15">
        <v>2</v>
      </c>
      <c r="S15" s="15">
        <v>2.33</v>
      </c>
      <c r="T15" s="15">
        <v>3.67</v>
      </c>
      <c r="U15" s="15">
        <v>2</v>
      </c>
      <c r="V15" s="15">
        <v>6.67</v>
      </c>
      <c r="W15" s="15">
        <v>9.61</v>
      </c>
      <c r="X15" s="15">
        <v>0</v>
      </c>
      <c r="Y15" s="15">
        <v>28</v>
      </c>
      <c r="Z15" s="15">
        <v>4.33</v>
      </c>
      <c r="AA15" s="15">
        <v>0</v>
      </c>
      <c r="AB15" s="15">
        <v>7.67</v>
      </c>
      <c r="AC15" s="15">
        <v>164.33</v>
      </c>
      <c r="AD15" s="15">
        <f t="shared" si="0"/>
        <v>179.13</v>
      </c>
    </row>
    <row r="16" spans="1:30" ht="15" x14ac:dyDescent="0.2">
      <c r="A16" s="62">
        <v>6</v>
      </c>
      <c r="B16" s="62">
        <v>14</v>
      </c>
      <c r="C16" s="38" t="s">
        <v>12</v>
      </c>
      <c r="D16" s="38" t="s">
        <v>88</v>
      </c>
      <c r="E16" s="15">
        <v>27</v>
      </c>
      <c r="F16" s="58">
        <v>9.3125</v>
      </c>
      <c r="G16" s="15">
        <v>0</v>
      </c>
      <c r="H16" s="69">
        <v>20</v>
      </c>
      <c r="I16" s="15">
        <v>0</v>
      </c>
      <c r="J16" s="15">
        <v>4.59</v>
      </c>
      <c r="K16" s="15">
        <v>0</v>
      </c>
      <c r="L16" s="15">
        <v>0</v>
      </c>
      <c r="M16" s="15">
        <v>0</v>
      </c>
      <c r="N16" s="15">
        <v>0</v>
      </c>
      <c r="O16" s="15">
        <v>10</v>
      </c>
      <c r="P16" s="15">
        <v>25</v>
      </c>
      <c r="Q16" s="15">
        <v>4.67</v>
      </c>
      <c r="R16" s="15">
        <v>2</v>
      </c>
      <c r="S16" s="15">
        <v>4.67</v>
      </c>
      <c r="T16" s="15">
        <v>5</v>
      </c>
      <c r="U16" s="15">
        <v>3.33</v>
      </c>
      <c r="V16" s="15">
        <v>0</v>
      </c>
      <c r="W16" s="15">
        <v>25.72</v>
      </c>
      <c r="X16" s="15">
        <v>0.33</v>
      </c>
      <c r="Y16" s="15">
        <v>27</v>
      </c>
      <c r="Z16" s="15">
        <v>0.33</v>
      </c>
      <c r="AA16" s="15">
        <v>0</v>
      </c>
      <c r="AB16" s="15">
        <v>10</v>
      </c>
      <c r="AC16" s="15">
        <v>189.64</v>
      </c>
      <c r="AD16" s="15">
        <f t="shared" si="0"/>
        <v>178.95250000000004</v>
      </c>
    </row>
    <row r="17" spans="1:30" ht="24" x14ac:dyDescent="0.2">
      <c r="A17" s="62">
        <v>28</v>
      </c>
      <c r="B17" s="62">
        <v>15</v>
      </c>
      <c r="C17" s="38" t="s">
        <v>17</v>
      </c>
      <c r="D17" s="38" t="s">
        <v>124</v>
      </c>
      <c r="E17" s="15">
        <v>12</v>
      </c>
      <c r="F17" s="58">
        <v>12.083187260174418</v>
      </c>
      <c r="G17" s="15">
        <v>0</v>
      </c>
      <c r="H17" s="15">
        <v>10</v>
      </c>
      <c r="I17" s="15">
        <v>0</v>
      </c>
      <c r="J17" s="15">
        <v>2.58</v>
      </c>
      <c r="K17" s="15">
        <v>0</v>
      </c>
      <c r="L17" s="15">
        <v>0</v>
      </c>
      <c r="M17" s="15">
        <v>0</v>
      </c>
      <c r="N17" s="15">
        <v>18.39</v>
      </c>
      <c r="O17" s="15">
        <v>10</v>
      </c>
      <c r="P17" s="15">
        <v>25</v>
      </c>
      <c r="Q17" s="15">
        <v>4.33</v>
      </c>
      <c r="R17" s="15">
        <v>2</v>
      </c>
      <c r="S17" s="15">
        <v>3.33</v>
      </c>
      <c r="T17" s="15">
        <v>1</v>
      </c>
      <c r="U17" s="15">
        <v>3</v>
      </c>
      <c r="V17" s="15">
        <v>0</v>
      </c>
      <c r="W17" s="15">
        <v>26.01</v>
      </c>
      <c r="X17" s="15">
        <v>3.67</v>
      </c>
      <c r="Y17" s="15">
        <v>18.728000000000002</v>
      </c>
      <c r="Z17" s="15">
        <v>10</v>
      </c>
      <c r="AA17" s="15">
        <v>0</v>
      </c>
      <c r="AB17" s="15">
        <v>16</v>
      </c>
      <c r="AC17" s="15">
        <v>158.26</v>
      </c>
      <c r="AD17" s="15">
        <f t="shared" si="0"/>
        <v>178.12118726017439</v>
      </c>
    </row>
    <row r="18" spans="1:30" ht="24" x14ac:dyDescent="0.2">
      <c r="A18" s="62">
        <v>10</v>
      </c>
      <c r="B18" s="62">
        <v>16</v>
      </c>
      <c r="C18" s="38" t="s">
        <v>35</v>
      </c>
      <c r="D18" s="38" t="s">
        <v>58</v>
      </c>
      <c r="E18" s="15">
        <v>30</v>
      </c>
      <c r="F18" s="58">
        <v>11.9987663</v>
      </c>
      <c r="G18" s="15">
        <v>0</v>
      </c>
      <c r="H18" s="69">
        <v>20</v>
      </c>
      <c r="I18" s="15">
        <v>0</v>
      </c>
      <c r="J18" s="15">
        <v>2.71</v>
      </c>
      <c r="K18" s="15">
        <v>0</v>
      </c>
      <c r="L18" s="15">
        <v>0</v>
      </c>
      <c r="M18" s="15">
        <v>0</v>
      </c>
      <c r="N18" s="15">
        <v>0</v>
      </c>
      <c r="O18" s="15">
        <v>10</v>
      </c>
      <c r="P18" s="15">
        <v>30</v>
      </c>
      <c r="Q18" s="15">
        <v>4</v>
      </c>
      <c r="R18" s="15">
        <v>2</v>
      </c>
      <c r="S18" s="15">
        <v>5</v>
      </c>
      <c r="T18" s="15">
        <v>2</v>
      </c>
      <c r="U18" s="15">
        <v>4</v>
      </c>
      <c r="V18" s="15">
        <v>0</v>
      </c>
      <c r="W18" s="15">
        <v>12</v>
      </c>
      <c r="X18" s="15">
        <v>0.33</v>
      </c>
      <c r="Y18" s="15">
        <v>29</v>
      </c>
      <c r="Z18" s="15">
        <v>6</v>
      </c>
      <c r="AA18" s="15">
        <v>0</v>
      </c>
      <c r="AB18" s="15">
        <v>8.67</v>
      </c>
      <c r="AC18" s="15">
        <v>176.71</v>
      </c>
      <c r="AD18" s="15">
        <f t="shared" si="0"/>
        <v>177.70876629999998</v>
      </c>
    </row>
    <row r="19" spans="1:30" ht="24" x14ac:dyDescent="0.2">
      <c r="A19" s="62">
        <v>39</v>
      </c>
      <c r="B19" s="62">
        <v>17</v>
      </c>
      <c r="C19" s="38" t="s">
        <v>84</v>
      </c>
      <c r="D19" s="38" t="s">
        <v>129</v>
      </c>
      <c r="E19" s="15">
        <v>30</v>
      </c>
      <c r="F19" s="58">
        <v>30</v>
      </c>
      <c r="G19" s="15">
        <v>0</v>
      </c>
      <c r="H19" s="15">
        <v>0</v>
      </c>
      <c r="I19" s="15">
        <v>0</v>
      </c>
      <c r="J19" s="15">
        <v>1.99</v>
      </c>
      <c r="K19" s="15">
        <v>0</v>
      </c>
      <c r="L19" s="15">
        <v>0</v>
      </c>
      <c r="M19" s="15">
        <v>0</v>
      </c>
      <c r="N19" s="15">
        <v>13.23</v>
      </c>
      <c r="O19" s="15">
        <v>5</v>
      </c>
      <c r="P19" s="15">
        <v>30</v>
      </c>
      <c r="Q19" s="15">
        <v>3</v>
      </c>
      <c r="R19" s="15">
        <v>1.67</v>
      </c>
      <c r="S19" s="15">
        <v>2.67</v>
      </c>
      <c r="T19" s="15">
        <v>1.67</v>
      </c>
      <c r="U19" s="15">
        <v>2</v>
      </c>
      <c r="V19" s="15">
        <v>0</v>
      </c>
      <c r="W19" s="15">
        <v>27</v>
      </c>
      <c r="X19" s="15">
        <v>3</v>
      </c>
      <c r="Y19" s="15">
        <v>15</v>
      </c>
      <c r="Z19" s="15">
        <v>4</v>
      </c>
      <c r="AA19" s="15">
        <v>0</v>
      </c>
      <c r="AB19" s="15">
        <v>6</v>
      </c>
      <c r="AC19" s="15">
        <v>144.99</v>
      </c>
      <c r="AD19" s="15">
        <f t="shared" si="0"/>
        <v>176.23000000000002</v>
      </c>
    </row>
    <row r="20" spans="1:30" ht="24" x14ac:dyDescent="0.2">
      <c r="A20" s="62">
        <v>33</v>
      </c>
      <c r="B20" s="62">
        <v>18</v>
      </c>
      <c r="C20" s="38" t="s">
        <v>24</v>
      </c>
      <c r="D20" s="38" t="s">
        <v>28</v>
      </c>
      <c r="E20" s="15">
        <v>30</v>
      </c>
      <c r="F20" s="58">
        <v>30</v>
      </c>
      <c r="G20" s="15">
        <v>0</v>
      </c>
      <c r="H20" s="15">
        <v>10</v>
      </c>
      <c r="I20" s="15">
        <v>0</v>
      </c>
      <c r="J20" s="15">
        <v>1.34</v>
      </c>
      <c r="K20" s="15">
        <v>0</v>
      </c>
      <c r="L20" s="15">
        <v>0</v>
      </c>
      <c r="M20" s="15">
        <v>0</v>
      </c>
      <c r="N20" s="15">
        <v>10.95</v>
      </c>
      <c r="O20" s="15">
        <v>3</v>
      </c>
      <c r="P20" s="15">
        <v>30</v>
      </c>
      <c r="Q20" s="15">
        <v>2.33</v>
      </c>
      <c r="R20" s="15">
        <v>2.33</v>
      </c>
      <c r="S20" s="15">
        <v>2.33</v>
      </c>
      <c r="T20" s="15">
        <v>1</v>
      </c>
      <c r="U20" s="15">
        <v>1.67</v>
      </c>
      <c r="V20" s="15">
        <v>0</v>
      </c>
      <c r="W20" s="15">
        <v>6</v>
      </c>
      <c r="X20" s="15">
        <v>1.33</v>
      </c>
      <c r="Y20" s="15">
        <v>28</v>
      </c>
      <c r="Z20" s="15">
        <v>6.67</v>
      </c>
      <c r="AA20" s="15">
        <v>0</v>
      </c>
      <c r="AB20" s="15">
        <v>9</v>
      </c>
      <c r="AC20" s="15">
        <v>150.01</v>
      </c>
      <c r="AD20" s="15">
        <f t="shared" si="0"/>
        <v>175.95</v>
      </c>
    </row>
    <row r="21" spans="1:30" ht="24" x14ac:dyDescent="0.2">
      <c r="A21" s="62">
        <v>27</v>
      </c>
      <c r="B21" s="62">
        <v>19</v>
      </c>
      <c r="C21" s="38" t="s">
        <v>33</v>
      </c>
      <c r="D21" s="38" t="s">
        <v>93</v>
      </c>
      <c r="E21" s="15">
        <v>24</v>
      </c>
      <c r="F21" s="58">
        <v>12.686693065693438</v>
      </c>
      <c r="G21" s="15">
        <v>0</v>
      </c>
      <c r="H21" s="15">
        <v>0</v>
      </c>
      <c r="I21" s="15">
        <v>0</v>
      </c>
      <c r="J21" s="15">
        <v>2.13</v>
      </c>
      <c r="K21" s="15">
        <v>0</v>
      </c>
      <c r="L21" s="15">
        <v>0</v>
      </c>
      <c r="M21" s="15">
        <v>0</v>
      </c>
      <c r="N21" s="15">
        <v>14.8</v>
      </c>
      <c r="O21" s="15">
        <v>0</v>
      </c>
      <c r="P21" s="15">
        <v>30</v>
      </c>
      <c r="Q21" s="15">
        <v>4</v>
      </c>
      <c r="R21" s="15">
        <v>4</v>
      </c>
      <c r="S21" s="15">
        <v>3</v>
      </c>
      <c r="T21" s="15">
        <v>2</v>
      </c>
      <c r="U21" s="15">
        <v>2</v>
      </c>
      <c r="V21" s="15">
        <v>0</v>
      </c>
      <c r="W21" s="15">
        <v>50</v>
      </c>
      <c r="X21" s="15">
        <v>4</v>
      </c>
      <c r="Y21" s="15">
        <v>15</v>
      </c>
      <c r="Z21" s="15">
        <v>6</v>
      </c>
      <c r="AA21" s="15">
        <v>0</v>
      </c>
      <c r="AB21" s="15">
        <v>2</v>
      </c>
      <c r="AC21" s="15">
        <v>158.56</v>
      </c>
      <c r="AD21" s="15">
        <f t="shared" si="0"/>
        <v>175.61669306569343</v>
      </c>
    </row>
    <row r="22" spans="1:30" ht="24" x14ac:dyDescent="0.2">
      <c r="A22" s="62">
        <v>50</v>
      </c>
      <c r="B22" s="62">
        <v>20</v>
      </c>
      <c r="C22" s="38" t="s">
        <v>11</v>
      </c>
      <c r="D22" s="38" t="s">
        <v>73</v>
      </c>
      <c r="E22" s="15">
        <v>30</v>
      </c>
      <c r="F22" s="58">
        <v>30</v>
      </c>
      <c r="G22" s="15">
        <v>0</v>
      </c>
      <c r="H22" s="15">
        <v>0</v>
      </c>
      <c r="I22" s="15">
        <v>0</v>
      </c>
      <c r="J22" s="15">
        <v>1.19</v>
      </c>
      <c r="K22" s="15">
        <v>0</v>
      </c>
      <c r="L22" s="15">
        <v>0</v>
      </c>
      <c r="M22" s="15">
        <v>0</v>
      </c>
      <c r="N22" s="15">
        <v>18.239999999999998</v>
      </c>
      <c r="O22" s="15">
        <v>0</v>
      </c>
      <c r="P22" s="15">
        <v>30</v>
      </c>
      <c r="Q22" s="15">
        <v>2.67</v>
      </c>
      <c r="R22" s="15">
        <v>1.33</v>
      </c>
      <c r="S22" s="15">
        <v>3</v>
      </c>
      <c r="T22" s="15">
        <v>1.33</v>
      </c>
      <c r="U22" s="15">
        <v>2</v>
      </c>
      <c r="V22" s="15">
        <v>0.33</v>
      </c>
      <c r="W22" s="15">
        <v>25.85</v>
      </c>
      <c r="X22" s="15">
        <v>1</v>
      </c>
      <c r="Y22" s="15">
        <v>17.672000000000001</v>
      </c>
      <c r="Z22" s="15">
        <v>4</v>
      </c>
      <c r="AA22" s="15">
        <v>0</v>
      </c>
      <c r="AB22" s="15">
        <v>7</v>
      </c>
      <c r="AC22" s="15">
        <v>138.37</v>
      </c>
      <c r="AD22" s="15">
        <f t="shared" si="0"/>
        <v>175.61199999999999</v>
      </c>
    </row>
    <row r="23" spans="1:30" ht="24" x14ac:dyDescent="0.2">
      <c r="A23" s="62">
        <v>29</v>
      </c>
      <c r="B23" s="62">
        <v>21</v>
      </c>
      <c r="C23" s="38" t="s">
        <v>15</v>
      </c>
      <c r="D23" s="38" t="s">
        <v>125</v>
      </c>
      <c r="E23" s="15">
        <v>30</v>
      </c>
      <c r="F23" s="58">
        <v>0</v>
      </c>
      <c r="G23" s="15">
        <v>0</v>
      </c>
      <c r="H23" s="15">
        <v>10</v>
      </c>
      <c r="I23" s="15">
        <v>0</v>
      </c>
      <c r="J23" s="15">
        <v>2.4900000000000002</v>
      </c>
      <c r="K23" s="15">
        <v>0</v>
      </c>
      <c r="L23" s="15">
        <v>0</v>
      </c>
      <c r="M23" s="15">
        <v>0</v>
      </c>
      <c r="N23" s="15">
        <v>20</v>
      </c>
      <c r="O23" s="15">
        <v>8</v>
      </c>
      <c r="P23" s="15">
        <v>30</v>
      </c>
      <c r="Q23" s="15">
        <v>4</v>
      </c>
      <c r="R23" s="15">
        <v>2.33</v>
      </c>
      <c r="S23" s="15">
        <v>3</v>
      </c>
      <c r="T23" s="15">
        <v>2.33</v>
      </c>
      <c r="U23" s="15">
        <v>1.67</v>
      </c>
      <c r="V23" s="15">
        <v>20</v>
      </c>
      <c r="W23" s="15">
        <v>3.69</v>
      </c>
      <c r="X23" s="15">
        <v>0</v>
      </c>
      <c r="Y23" s="15">
        <v>27</v>
      </c>
      <c r="Z23" s="15">
        <v>4.67</v>
      </c>
      <c r="AA23" s="15">
        <v>0</v>
      </c>
      <c r="AB23" s="15">
        <v>6</v>
      </c>
      <c r="AC23" s="15">
        <v>156.77000000000001</v>
      </c>
      <c r="AD23" s="15">
        <f t="shared" si="0"/>
        <v>175.17999999999998</v>
      </c>
    </row>
    <row r="24" spans="1:30" ht="24" x14ac:dyDescent="0.2">
      <c r="A24" s="62">
        <v>15</v>
      </c>
      <c r="B24" s="62">
        <v>22</v>
      </c>
      <c r="C24" s="38" t="s">
        <v>18</v>
      </c>
      <c r="D24" s="38" t="s">
        <v>42</v>
      </c>
      <c r="E24" s="15">
        <v>24</v>
      </c>
      <c r="F24" s="58">
        <v>9.9025163000000003</v>
      </c>
      <c r="G24" s="15">
        <v>0</v>
      </c>
      <c r="H24" s="15">
        <v>0</v>
      </c>
      <c r="I24" s="15">
        <v>0</v>
      </c>
      <c r="J24" s="15">
        <v>2.76</v>
      </c>
      <c r="K24" s="15">
        <v>0</v>
      </c>
      <c r="L24" s="15">
        <v>0</v>
      </c>
      <c r="M24" s="15">
        <v>0</v>
      </c>
      <c r="N24" s="15">
        <v>0</v>
      </c>
      <c r="O24" s="15">
        <v>8</v>
      </c>
      <c r="P24" s="15">
        <v>25</v>
      </c>
      <c r="Q24" s="15">
        <v>1</v>
      </c>
      <c r="R24" s="15">
        <v>4</v>
      </c>
      <c r="S24" s="15">
        <v>4.67</v>
      </c>
      <c r="T24" s="15">
        <v>4.33</v>
      </c>
      <c r="U24" s="15">
        <v>3</v>
      </c>
      <c r="V24" s="15">
        <v>0</v>
      </c>
      <c r="W24" s="15">
        <v>52</v>
      </c>
      <c r="X24" s="15">
        <v>0</v>
      </c>
      <c r="Y24" s="15">
        <v>15</v>
      </c>
      <c r="Z24" s="15">
        <v>0</v>
      </c>
      <c r="AA24" s="15">
        <v>0</v>
      </c>
      <c r="AB24" s="15">
        <v>21</v>
      </c>
      <c r="AC24" s="15">
        <v>168.36</v>
      </c>
      <c r="AD24" s="15">
        <f t="shared" si="0"/>
        <v>174.66251629999999</v>
      </c>
    </row>
    <row r="25" spans="1:30" ht="24" x14ac:dyDescent="0.2">
      <c r="A25" s="62">
        <v>20</v>
      </c>
      <c r="B25" s="62">
        <v>23</v>
      </c>
      <c r="C25" s="38" t="s">
        <v>19</v>
      </c>
      <c r="D25" s="38" t="s">
        <v>166</v>
      </c>
      <c r="E25" s="15">
        <v>24</v>
      </c>
      <c r="F25" s="58">
        <v>15.874437500000006</v>
      </c>
      <c r="G25" s="15">
        <v>0</v>
      </c>
      <c r="H25" s="69">
        <v>20</v>
      </c>
      <c r="I25" s="15">
        <v>0</v>
      </c>
      <c r="J25" s="15">
        <v>1.19</v>
      </c>
      <c r="K25" s="15">
        <v>0</v>
      </c>
      <c r="L25" s="15">
        <v>0</v>
      </c>
      <c r="M25" s="15">
        <v>0</v>
      </c>
      <c r="N25" s="15">
        <v>13.29</v>
      </c>
      <c r="O25" s="15">
        <v>8</v>
      </c>
      <c r="P25" s="15">
        <v>25</v>
      </c>
      <c r="Q25" s="15">
        <v>2.67</v>
      </c>
      <c r="R25" s="15">
        <v>2</v>
      </c>
      <c r="S25" s="15">
        <v>2.67</v>
      </c>
      <c r="T25" s="15">
        <v>1.67</v>
      </c>
      <c r="U25" s="15">
        <v>2.67</v>
      </c>
      <c r="V25" s="15">
        <v>0</v>
      </c>
      <c r="W25" s="15">
        <v>18</v>
      </c>
      <c r="X25" s="15">
        <v>3</v>
      </c>
      <c r="Y25" s="15">
        <v>29.33</v>
      </c>
      <c r="Z25" s="15">
        <v>3.33</v>
      </c>
      <c r="AA25" s="15">
        <v>0</v>
      </c>
      <c r="AB25" s="15">
        <v>0.67</v>
      </c>
      <c r="AC25" s="15">
        <v>164.19</v>
      </c>
      <c r="AD25" s="15">
        <f t="shared" si="0"/>
        <v>173.36443750000001</v>
      </c>
    </row>
    <row r="26" spans="1:30" ht="24" x14ac:dyDescent="0.2">
      <c r="A26" s="62">
        <v>42</v>
      </c>
      <c r="B26" s="62">
        <v>24</v>
      </c>
      <c r="C26" s="38" t="s">
        <v>17</v>
      </c>
      <c r="D26" s="38" t="s">
        <v>29</v>
      </c>
      <c r="E26" s="15">
        <v>15</v>
      </c>
      <c r="F26" s="58">
        <v>11.507233074844903</v>
      </c>
      <c r="G26" s="15">
        <v>0</v>
      </c>
      <c r="H26" s="15">
        <v>10</v>
      </c>
      <c r="I26" s="15">
        <v>0</v>
      </c>
      <c r="J26" s="15">
        <v>2.58</v>
      </c>
      <c r="K26" s="15">
        <v>0</v>
      </c>
      <c r="L26" s="15">
        <v>0</v>
      </c>
      <c r="M26" s="15">
        <v>0</v>
      </c>
      <c r="N26" s="15">
        <v>18.39</v>
      </c>
      <c r="O26" s="15">
        <v>10</v>
      </c>
      <c r="P26" s="15">
        <v>25</v>
      </c>
      <c r="Q26" s="15">
        <v>4.33</v>
      </c>
      <c r="R26" s="15">
        <v>2</v>
      </c>
      <c r="S26" s="15">
        <v>3.33</v>
      </c>
      <c r="T26" s="15">
        <v>1</v>
      </c>
      <c r="U26" s="15">
        <v>3</v>
      </c>
      <c r="V26" s="15">
        <v>0</v>
      </c>
      <c r="W26" s="15">
        <v>35.479999999999997</v>
      </c>
      <c r="X26" s="15">
        <v>1</v>
      </c>
      <c r="Y26" s="15">
        <v>20.872</v>
      </c>
      <c r="Z26" s="15">
        <v>2.67</v>
      </c>
      <c r="AA26" s="15">
        <v>0</v>
      </c>
      <c r="AB26" s="15">
        <v>5</v>
      </c>
      <c r="AC26" s="15">
        <v>143.56</v>
      </c>
      <c r="AD26" s="15">
        <f t="shared" si="0"/>
        <v>171.15923307484488</v>
      </c>
    </row>
    <row r="27" spans="1:30" ht="36" x14ac:dyDescent="0.2">
      <c r="A27" s="62">
        <v>30</v>
      </c>
      <c r="B27" s="62">
        <v>25</v>
      </c>
      <c r="C27" s="38" t="s">
        <v>17</v>
      </c>
      <c r="D27" s="38" t="s">
        <v>126</v>
      </c>
      <c r="E27" s="15">
        <v>27</v>
      </c>
      <c r="F27" s="58">
        <v>5.2457753940455314</v>
      </c>
      <c r="G27" s="15">
        <v>0</v>
      </c>
      <c r="H27" s="15">
        <v>10</v>
      </c>
      <c r="I27" s="15">
        <v>0</v>
      </c>
      <c r="J27" s="15">
        <v>2.58</v>
      </c>
      <c r="K27" s="15">
        <v>0</v>
      </c>
      <c r="L27" s="15">
        <v>0</v>
      </c>
      <c r="M27" s="15">
        <v>0</v>
      </c>
      <c r="N27" s="15">
        <v>18.39</v>
      </c>
      <c r="O27" s="15">
        <v>8</v>
      </c>
      <c r="P27" s="15">
        <v>25</v>
      </c>
      <c r="Q27" s="15">
        <v>4.33</v>
      </c>
      <c r="R27" s="15">
        <v>2</v>
      </c>
      <c r="S27" s="15">
        <v>3.33</v>
      </c>
      <c r="T27" s="15">
        <v>1</v>
      </c>
      <c r="U27" s="15">
        <v>3</v>
      </c>
      <c r="V27" s="15">
        <v>3.33</v>
      </c>
      <c r="W27" s="15">
        <v>25.46</v>
      </c>
      <c r="X27" s="15">
        <v>2.33</v>
      </c>
      <c r="Y27" s="15">
        <v>20.872</v>
      </c>
      <c r="Z27" s="15">
        <v>2.67</v>
      </c>
      <c r="AA27" s="15">
        <v>0</v>
      </c>
      <c r="AB27" s="15">
        <v>6</v>
      </c>
      <c r="AC27" s="15">
        <v>156.71</v>
      </c>
      <c r="AD27" s="15">
        <f t="shared" si="0"/>
        <v>170.5377753940455</v>
      </c>
    </row>
    <row r="28" spans="1:30" ht="24" x14ac:dyDescent="0.2">
      <c r="A28" s="62">
        <v>23</v>
      </c>
      <c r="B28" s="62">
        <v>26</v>
      </c>
      <c r="C28" s="38" t="s">
        <v>20</v>
      </c>
      <c r="D28" s="38" t="s">
        <v>94</v>
      </c>
      <c r="E28" s="15">
        <v>27</v>
      </c>
      <c r="F28" s="58">
        <v>0</v>
      </c>
      <c r="G28" s="15">
        <v>0</v>
      </c>
      <c r="H28" s="69">
        <v>20</v>
      </c>
      <c r="I28" s="15">
        <v>0</v>
      </c>
      <c r="J28" s="15">
        <v>2.62</v>
      </c>
      <c r="K28" s="15">
        <v>0</v>
      </c>
      <c r="L28" s="15">
        <v>0</v>
      </c>
      <c r="M28" s="15">
        <v>0</v>
      </c>
      <c r="N28" s="15">
        <v>18.75</v>
      </c>
      <c r="O28" s="15">
        <v>0</v>
      </c>
      <c r="P28" s="15">
        <v>30</v>
      </c>
      <c r="Q28" s="15">
        <v>4</v>
      </c>
      <c r="R28" s="15">
        <v>2</v>
      </c>
      <c r="S28" s="15">
        <v>2</v>
      </c>
      <c r="T28" s="15">
        <v>2</v>
      </c>
      <c r="U28" s="15">
        <v>4</v>
      </c>
      <c r="V28" s="15">
        <v>0</v>
      </c>
      <c r="W28" s="15">
        <v>15.5</v>
      </c>
      <c r="X28" s="15">
        <v>0.33</v>
      </c>
      <c r="Y28" s="15">
        <v>27.33</v>
      </c>
      <c r="Z28" s="15">
        <v>13.67</v>
      </c>
      <c r="AA28" s="15">
        <v>0</v>
      </c>
      <c r="AB28" s="15">
        <v>0</v>
      </c>
      <c r="AC28" s="15">
        <v>162.06</v>
      </c>
      <c r="AD28" s="15">
        <f t="shared" si="0"/>
        <v>169.20000000000002</v>
      </c>
    </row>
    <row r="29" spans="1:30" ht="24" x14ac:dyDescent="0.2">
      <c r="A29" s="62">
        <v>49</v>
      </c>
      <c r="B29" s="62">
        <v>27</v>
      </c>
      <c r="C29" s="38" t="s">
        <v>45</v>
      </c>
      <c r="D29" s="38" t="s">
        <v>56</v>
      </c>
      <c r="E29" s="15">
        <v>27</v>
      </c>
      <c r="F29" s="58">
        <v>24.3125</v>
      </c>
      <c r="G29" s="15">
        <v>0</v>
      </c>
      <c r="H29" s="15">
        <v>0</v>
      </c>
      <c r="I29" s="15">
        <v>0</v>
      </c>
      <c r="J29" s="15">
        <v>4.26</v>
      </c>
      <c r="K29" s="15">
        <v>0</v>
      </c>
      <c r="L29" s="15">
        <v>0</v>
      </c>
      <c r="M29" s="15">
        <v>0</v>
      </c>
      <c r="N29" s="15">
        <v>14.53</v>
      </c>
      <c r="O29" s="15">
        <v>5</v>
      </c>
      <c r="P29" s="15">
        <v>30</v>
      </c>
      <c r="Q29" s="15">
        <v>2</v>
      </c>
      <c r="R29" s="15">
        <v>2</v>
      </c>
      <c r="S29" s="15">
        <v>3</v>
      </c>
      <c r="T29" s="15">
        <v>2</v>
      </c>
      <c r="U29" s="15">
        <v>2</v>
      </c>
      <c r="V29" s="15">
        <v>13.33</v>
      </c>
      <c r="W29" s="15">
        <v>5</v>
      </c>
      <c r="X29" s="15">
        <v>0.33</v>
      </c>
      <c r="Y29" s="15">
        <v>19.271999999999998</v>
      </c>
      <c r="Z29" s="15">
        <v>5</v>
      </c>
      <c r="AA29" s="15">
        <v>0</v>
      </c>
      <c r="AB29" s="15">
        <v>10</v>
      </c>
      <c r="AC29" s="15">
        <v>140.59</v>
      </c>
      <c r="AD29" s="15">
        <f t="shared" si="0"/>
        <v>169.03450000000001</v>
      </c>
    </row>
    <row r="30" spans="1:30" ht="24" x14ac:dyDescent="0.2">
      <c r="A30" s="62">
        <v>34</v>
      </c>
      <c r="B30" s="62">
        <v>28</v>
      </c>
      <c r="C30" s="38" t="s">
        <v>95</v>
      </c>
      <c r="D30" s="38" t="s">
        <v>96</v>
      </c>
      <c r="E30" s="15">
        <v>30</v>
      </c>
      <c r="F30" s="58">
        <v>11.191137499999998</v>
      </c>
      <c r="G30" s="15">
        <v>0</v>
      </c>
      <c r="H30" s="15">
        <v>20</v>
      </c>
      <c r="I30" s="15">
        <v>0</v>
      </c>
      <c r="J30" s="15">
        <v>1.69</v>
      </c>
      <c r="K30" s="15">
        <v>0</v>
      </c>
      <c r="L30" s="15">
        <v>0</v>
      </c>
      <c r="M30" s="15">
        <v>0</v>
      </c>
      <c r="N30" s="15">
        <v>20</v>
      </c>
      <c r="O30" s="15">
        <v>10</v>
      </c>
      <c r="P30" s="15">
        <v>20</v>
      </c>
      <c r="Q30" s="15">
        <v>2</v>
      </c>
      <c r="R30" s="15">
        <v>1</v>
      </c>
      <c r="S30" s="15">
        <v>2</v>
      </c>
      <c r="T30" s="15">
        <v>1</v>
      </c>
      <c r="U30" s="15">
        <v>1</v>
      </c>
      <c r="V30" s="15">
        <v>0</v>
      </c>
      <c r="W30" s="15">
        <v>20</v>
      </c>
      <c r="X30" s="15">
        <v>3.67</v>
      </c>
      <c r="Y30" s="15">
        <v>16.071999999999999</v>
      </c>
      <c r="Z30" s="15">
        <v>2.67</v>
      </c>
      <c r="AA30" s="15">
        <v>0</v>
      </c>
      <c r="AB30" s="15">
        <v>6.67</v>
      </c>
      <c r="AC30" s="15">
        <v>149.36000000000001</v>
      </c>
      <c r="AD30" s="15">
        <f t="shared" si="0"/>
        <v>168.96313749999996</v>
      </c>
    </row>
    <row r="31" spans="1:30" ht="24" x14ac:dyDescent="0.2">
      <c r="A31" s="62">
        <v>17</v>
      </c>
      <c r="B31" s="62">
        <v>29</v>
      </c>
      <c r="C31" s="38" t="s">
        <v>13</v>
      </c>
      <c r="D31" s="38" t="s">
        <v>49</v>
      </c>
      <c r="E31" s="15">
        <v>27</v>
      </c>
      <c r="F31" s="58">
        <v>12.41427147919025</v>
      </c>
      <c r="G31" s="15">
        <v>0</v>
      </c>
      <c r="H31" s="15">
        <v>10</v>
      </c>
      <c r="I31" s="15">
        <v>0</v>
      </c>
      <c r="J31" s="15">
        <v>2.17</v>
      </c>
      <c r="K31" s="15">
        <v>0</v>
      </c>
      <c r="L31" s="15">
        <v>0</v>
      </c>
      <c r="M31" s="15">
        <v>0</v>
      </c>
      <c r="N31" s="15">
        <v>0</v>
      </c>
      <c r="O31" s="15">
        <v>8</v>
      </c>
      <c r="P31" s="15">
        <v>30</v>
      </c>
      <c r="Q31" s="15">
        <v>3.67</v>
      </c>
      <c r="R31" s="15">
        <v>1</v>
      </c>
      <c r="S31" s="15">
        <v>3.33</v>
      </c>
      <c r="T31" s="15">
        <v>2.33</v>
      </c>
      <c r="U31" s="15">
        <v>3</v>
      </c>
      <c r="V31" s="15">
        <v>0</v>
      </c>
      <c r="W31" s="15">
        <v>28</v>
      </c>
      <c r="X31" s="15">
        <v>2.67</v>
      </c>
      <c r="Y31" s="15">
        <v>20.327999999999999</v>
      </c>
      <c r="Z31" s="15">
        <v>4</v>
      </c>
      <c r="AA31" s="15">
        <v>0</v>
      </c>
      <c r="AB31" s="15">
        <v>9.33</v>
      </c>
      <c r="AC31" s="15">
        <v>164.84</v>
      </c>
      <c r="AD31" s="15">
        <f t="shared" si="0"/>
        <v>167.24227147919024</v>
      </c>
    </row>
    <row r="32" spans="1:30" ht="24" x14ac:dyDescent="0.2">
      <c r="A32" s="62">
        <v>7</v>
      </c>
      <c r="B32" s="62">
        <v>30</v>
      </c>
      <c r="C32" s="38" t="s">
        <v>12</v>
      </c>
      <c r="D32" s="38" t="s">
        <v>48</v>
      </c>
      <c r="E32" s="15">
        <v>30</v>
      </c>
      <c r="F32" s="58">
        <v>3.35</v>
      </c>
      <c r="G32" s="15">
        <v>0</v>
      </c>
      <c r="H32" s="69">
        <v>20</v>
      </c>
      <c r="I32" s="15">
        <v>0</v>
      </c>
      <c r="J32" s="15">
        <v>4.63</v>
      </c>
      <c r="K32" s="15">
        <v>0</v>
      </c>
      <c r="L32" s="15">
        <v>0</v>
      </c>
      <c r="M32" s="15">
        <v>0</v>
      </c>
      <c r="N32" s="15">
        <v>0</v>
      </c>
      <c r="O32" s="15">
        <v>5</v>
      </c>
      <c r="P32" s="15">
        <v>30</v>
      </c>
      <c r="Q32" s="15">
        <v>4</v>
      </c>
      <c r="R32" s="15">
        <v>2.33</v>
      </c>
      <c r="S32" s="15">
        <v>2</v>
      </c>
      <c r="T32" s="15">
        <v>3</v>
      </c>
      <c r="U32" s="15">
        <v>4</v>
      </c>
      <c r="V32" s="15">
        <v>0</v>
      </c>
      <c r="W32" s="15">
        <v>20.2</v>
      </c>
      <c r="X32" s="15">
        <v>2.67</v>
      </c>
      <c r="Y32" s="15">
        <v>27</v>
      </c>
      <c r="Z32" s="15">
        <v>2.33</v>
      </c>
      <c r="AA32" s="15">
        <v>0</v>
      </c>
      <c r="AB32" s="15">
        <v>5.33</v>
      </c>
      <c r="AC32" s="15">
        <v>182.5</v>
      </c>
      <c r="AD32" s="15">
        <f t="shared" si="0"/>
        <v>165.84</v>
      </c>
    </row>
    <row r="33" spans="1:30" ht="24" x14ac:dyDescent="0.2">
      <c r="A33" s="62">
        <v>11</v>
      </c>
      <c r="B33" s="62">
        <v>31</v>
      </c>
      <c r="C33" s="38" t="s">
        <v>12</v>
      </c>
      <c r="D33" s="38" t="s">
        <v>72</v>
      </c>
      <c r="E33" s="15">
        <v>24</v>
      </c>
      <c r="F33" s="58">
        <v>11.637499999999998</v>
      </c>
      <c r="G33" s="15">
        <v>0</v>
      </c>
      <c r="H33" s="69">
        <v>20</v>
      </c>
      <c r="I33" s="15">
        <v>0</v>
      </c>
      <c r="J33" s="15">
        <v>4.53</v>
      </c>
      <c r="K33" s="15">
        <v>0</v>
      </c>
      <c r="L33" s="15">
        <v>0</v>
      </c>
      <c r="M33" s="15">
        <v>0</v>
      </c>
      <c r="N33" s="15">
        <v>0</v>
      </c>
      <c r="O33" s="15">
        <v>10</v>
      </c>
      <c r="P33" s="15">
        <v>30</v>
      </c>
      <c r="Q33" s="15">
        <v>4</v>
      </c>
      <c r="R33" s="15">
        <v>2</v>
      </c>
      <c r="S33" s="15">
        <v>3.33</v>
      </c>
      <c r="T33" s="15">
        <v>3</v>
      </c>
      <c r="U33" s="15">
        <v>2</v>
      </c>
      <c r="V33" s="15">
        <v>0</v>
      </c>
      <c r="W33" s="15">
        <v>11</v>
      </c>
      <c r="X33" s="15">
        <v>3.33</v>
      </c>
      <c r="Y33" s="15">
        <v>27.67</v>
      </c>
      <c r="Z33" s="15">
        <v>6.33</v>
      </c>
      <c r="AA33" s="15">
        <v>0</v>
      </c>
      <c r="AB33" s="15">
        <v>2</v>
      </c>
      <c r="AC33" s="15">
        <v>171.59</v>
      </c>
      <c r="AD33" s="15">
        <f t="shared" si="0"/>
        <v>164.82750000000001</v>
      </c>
    </row>
    <row r="34" spans="1:30" ht="24" x14ac:dyDescent="0.2">
      <c r="A34" s="62">
        <v>25</v>
      </c>
      <c r="B34" s="62">
        <v>32</v>
      </c>
      <c r="C34" s="38" t="s">
        <v>69</v>
      </c>
      <c r="D34" s="38" t="s">
        <v>101</v>
      </c>
      <c r="E34" s="15">
        <v>30</v>
      </c>
      <c r="F34" s="58">
        <v>9.6791019112581225</v>
      </c>
      <c r="G34" s="15">
        <v>0</v>
      </c>
      <c r="H34" s="69">
        <v>20</v>
      </c>
      <c r="I34" s="15">
        <v>0</v>
      </c>
      <c r="J34" s="15">
        <v>0.92</v>
      </c>
      <c r="K34" s="15">
        <v>0</v>
      </c>
      <c r="L34" s="15">
        <v>0</v>
      </c>
      <c r="M34" s="15">
        <v>0</v>
      </c>
      <c r="N34" s="15">
        <v>11.45</v>
      </c>
      <c r="O34" s="15">
        <v>10</v>
      </c>
      <c r="P34" s="15">
        <v>30</v>
      </c>
      <c r="Q34" s="15">
        <v>2</v>
      </c>
      <c r="R34" s="15">
        <v>1.33</v>
      </c>
      <c r="S34" s="15">
        <v>1.67</v>
      </c>
      <c r="T34" s="15">
        <v>0.67</v>
      </c>
      <c r="U34" s="15">
        <v>0.67</v>
      </c>
      <c r="V34" s="15">
        <v>0</v>
      </c>
      <c r="W34" s="15">
        <v>4.7</v>
      </c>
      <c r="X34" s="15">
        <v>5</v>
      </c>
      <c r="Y34" s="15">
        <v>28.33</v>
      </c>
      <c r="Z34" s="15">
        <v>1.33</v>
      </c>
      <c r="AA34" s="15">
        <v>0</v>
      </c>
      <c r="AB34" s="15">
        <v>5</v>
      </c>
      <c r="AC34" s="15">
        <v>161.61000000000001</v>
      </c>
      <c r="AD34" s="15">
        <f t="shared" si="0"/>
        <v>162.74910191125812</v>
      </c>
    </row>
    <row r="35" spans="1:30" ht="24" x14ac:dyDescent="0.2">
      <c r="A35" s="62">
        <v>22</v>
      </c>
      <c r="B35" s="62">
        <v>33</v>
      </c>
      <c r="C35" s="38" t="s">
        <v>69</v>
      </c>
      <c r="D35" s="38" t="s">
        <v>121</v>
      </c>
      <c r="E35" s="15">
        <v>21</v>
      </c>
      <c r="F35" s="58">
        <v>0</v>
      </c>
      <c r="G35" s="15">
        <v>0</v>
      </c>
      <c r="H35" s="69">
        <v>20</v>
      </c>
      <c r="I35" s="15">
        <v>0</v>
      </c>
      <c r="J35" s="15">
        <v>0.92</v>
      </c>
      <c r="K35" s="15">
        <v>0</v>
      </c>
      <c r="L35" s="15">
        <v>0</v>
      </c>
      <c r="M35" s="15">
        <v>0</v>
      </c>
      <c r="N35" s="15">
        <v>11.45</v>
      </c>
      <c r="O35" s="15">
        <v>10</v>
      </c>
      <c r="P35" s="15">
        <v>30</v>
      </c>
      <c r="Q35" s="15">
        <v>2</v>
      </c>
      <c r="R35" s="15">
        <v>1.33</v>
      </c>
      <c r="S35" s="15">
        <v>1.67</v>
      </c>
      <c r="T35" s="15">
        <v>0.67</v>
      </c>
      <c r="U35" s="15">
        <v>0.67</v>
      </c>
      <c r="V35" s="15">
        <v>0</v>
      </c>
      <c r="W35" s="15">
        <v>16.260000000000002</v>
      </c>
      <c r="X35" s="15">
        <v>4.33</v>
      </c>
      <c r="Y35" s="15">
        <v>27.33</v>
      </c>
      <c r="Z35" s="15">
        <v>4</v>
      </c>
      <c r="AA35" s="15">
        <v>0</v>
      </c>
      <c r="AB35" s="15">
        <v>11</v>
      </c>
      <c r="AC35" s="15">
        <v>163.18</v>
      </c>
      <c r="AD35" s="15">
        <f t="shared" ref="AD35:AD66" si="1">SUM(E35:AB35)</f>
        <v>162.63</v>
      </c>
    </row>
    <row r="36" spans="1:30" ht="24" x14ac:dyDescent="0.2">
      <c r="A36" s="62">
        <v>54</v>
      </c>
      <c r="B36" s="62">
        <v>34</v>
      </c>
      <c r="C36" s="38" t="s">
        <v>136</v>
      </c>
      <c r="D36" s="38" t="s">
        <v>137</v>
      </c>
      <c r="E36" s="15">
        <v>30</v>
      </c>
      <c r="F36" s="58">
        <v>26.887846453873983</v>
      </c>
      <c r="G36" s="15">
        <v>0</v>
      </c>
      <c r="H36" s="15">
        <v>0</v>
      </c>
      <c r="I36" s="15">
        <v>0</v>
      </c>
      <c r="J36" s="15">
        <v>1.03</v>
      </c>
      <c r="K36" s="15">
        <v>0</v>
      </c>
      <c r="L36" s="15">
        <v>0</v>
      </c>
      <c r="M36" s="15">
        <v>0</v>
      </c>
      <c r="N36" s="15">
        <v>10.97</v>
      </c>
      <c r="O36" s="15">
        <v>0</v>
      </c>
      <c r="P36" s="15">
        <v>30</v>
      </c>
      <c r="Q36" s="15">
        <v>2</v>
      </c>
      <c r="R36" s="15">
        <v>2</v>
      </c>
      <c r="S36" s="15">
        <v>2</v>
      </c>
      <c r="T36" s="15">
        <v>1</v>
      </c>
      <c r="U36" s="15">
        <v>2</v>
      </c>
      <c r="V36" s="15">
        <v>0</v>
      </c>
      <c r="W36" s="15">
        <v>26.27</v>
      </c>
      <c r="X36" s="15">
        <v>1.33</v>
      </c>
      <c r="Y36" s="15">
        <v>17.672000000000001</v>
      </c>
      <c r="Z36" s="15">
        <v>2.67</v>
      </c>
      <c r="AA36" s="15">
        <v>0</v>
      </c>
      <c r="AB36" s="15">
        <v>6.67</v>
      </c>
      <c r="AC36" s="15">
        <v>135.63999999999999</v>
      </c>
      <c r="AD36" s="15">
        <f t="shared" si="1"/>
        <v>162.49984645387397</v>
      </c>
    </row>
    <row r="37" spans="1:30" ht="24" x14ac:dyDescent="0.2">
      <c r="A37" s="62">
        <v>14</v>
      </c>
      <c r="B37" s="62">
        <v>35</v>
      </c>
      <c r="C37" s="38" t="s">
        <v>12</v>
      </c>
      <c r="D37" s="38" t="s">
        <v>21</v>
      </c>
      <c r="E37" s="15">
        <v>21</v>
      </c>
      <c r="F37" s="58">
        <v>11.637499999999998</v>
      </c>
      <c r="G37" s="15">
        <v>0</v>
      </c>
      <c r="H37" s="69">
        <v>20</v>
      </c>
      <c r="I37" s="15">
        <v>0</v>
      </c>
      <c r="J37" s="15">
        <v>4.6100000000000003</v>
      </c>
      <c r="K37" s="15">
        <v>0</v>
      </c>
      <c r="L37" s="15">
        <v>0</v>
      </c>
      <c r="M37" s="15">
        <v>0</v>
      </c>
      <c r="N37" s="15">
        <v>0</v>
      </c>
      <c r="O37" s="15">
        <v>10</v>
      </c>
      <c r="P37" s="15">
        <v>30</v>
      </c>
      <c r="Q37" s="15">
        <v>4</v>
      </c>
      <c r="R37" s="15">
        <v>2.33</v>
      </c>
      <c r="S37" s="15">
        <v>2.67</v>
      </c>
      <c r="T37" s="15">
        <v>3</v>
      </c>
      <c r="U37" s="15">
        <v>2.67</v>
      </c>
      <c r="V37" s="15">
        <v>0</v>
      </c>
      <c r="W37" s="15">
        <v>9.5399999999999991</v>
      </c>
      <c r="X37" s="15">
        <v>2</v>
      </c>
      <c r="Y37" s="15">
        <v>27.67</v>
      </c>
      <c r="Z37" s="15">
        <v>4.67</v>
      </c>
      <c r="AA37" s="15">
        <v>0</v>
      </c>
      <c r="AB37" s="15">
        <v>6.67</v>
      </c>
      <c r="AC37" s="15">
        <v>168.41</v>
      </c>
      <c r="AD37" s="15">
        <f t="shared" si="1"/>
        <v>162.46749999999997</v>
      </c>
    </row>
    <row r="38" spans="1:30" ht="24" x14ac:dyDescent="0.2">
      <c r="A38" s="62">
        <v>36</v>
      </c>
      <c r="B38" s="62">
        <v>36</v>
      </c>
      <c r="C38" s="38" t="s">
        <v>22</v>
      </c>
      <c r="D38" s="38" t="s">
        <v>80</v>
      </c>
      <c r="E38" s="15">
        <v>24</v>
      </c>
      <c r="F38" s="58">
        <v>3.5222084936221907</v>
      </c>
      <c r="G38" s="15">
        <v>0</v>
      </c>
      <c r="H38" s="15">
        <v>20</v>
      </c>
      <c r="I38" s="15">
        <v>0</v>
      </c>
      <c r="J38" s="15">
        <v>2.68</v>
      </c>
      <c r="K38" s="15">
        <v>0</v>
      </c>
      <c r="L38" s="15">
        <v>0</v>
      </c>
      <c r="M38" s="15">
        <v>0</v>
      </c>
      <c r="N38" s="15">
        <v>17.940000000000001</v>
      </c>
      <c r="O38" s="15">
        <v>10</v>
      </c>
      <c r="P38" s="15">
        <v>25</v>
      </c>
      <c r="Q38" s="15">
        <v>2.67</v>
      </c>
      <c r="R38" s="15">
        <v>2</v>
      </c>
      <c r="S38" s="15">
        <v>3</v>
      </c>
      <c r="T38" s="15">
        <v>2.67</v>
      </c>
      <c r="U38" s="15">
        <v>2.33</v>
      </c>
      <c r="V38" s="15">
        <v>0</v>
      </c>
      <c r="W38" s="15">
        <v>13.68</v>
      </c>
      <c r="X38" s="15">
        <v>3.33</v>
      </c>
      <c r="Y38" s="15">
        <v>20.327999999999999</v>
      </c>
      <c r="Z38" s="15">
        <v>1.33</v>
      </c>
      <c r="AA38" s="15">
        <v>0</v>
      </c>
      <c r="AB38" s="15">
        <v>5</v>
      </c>
      <c r="AC38" s="15">
        <v>148.03</v>
      </c>
      <c r="AD38" s="15">
        <f t="shared" si="1"/>
        <v>159.48020849362223</v>
      </c>
    </row>
    <row r="39" spans="1:30" ht="24" x14ac:dyDescent="0.2">
      <c r="A39" s="62">
        <v>37</v>
      </c>
      <c r="B39" s="62">
        <v>37</v>
      </c>
      <c r="C39" s="38" t="s">
        <v>13</v>
      </c>
      <c r="D39" s="38" t="s">
        <v>100</v>
      </c>
      <c r="E39" s="15">
        <v>24</v>
      </c>
      <c r="F39" s="58">
        <v>21.084342933381656</v>
      </c>
      <c r="G39" s="15">
        <v>0</v>
      </c>
      <c r="H39" s="15">
        <v>10</v>
      </c>
      <c r="I39" s="15">
        <v>0</v>
      </c>
      <c r="J39" s="15">
        <v>2.17</v>
      </c>
      <c r="K39" s="15">
        <v>0</v>
      </c>
      <c r="L39" s="15">
        <v>0</v>
      </c>
      <c r="M39" s="15">
        <v>0</v>
      </c>
      <c r="N39" s="15">
        <v>0</v>
      </c>
      <c r="O39" s="15">
        <v>8</v>
      </c>
      <c r="P39" s="15">
        <v>30</v>
      </c>
      <c r="Q39" s="15">
        <v>3.67</v>
      </c>
      <c r="R39" s="15">
        <v>1</v>
      </c>
      <c r="S39" s="15">
        <v>3.33</v>
      </c>
      <c r="T39" s="15">
        <v>2.33</v>
      </c>
      <c r="U39" s="15">
        <v>3</v>
      </c>
      <c r="V39" s="15">
        <v>0</v>
      </c>
      <c r="W39" s="15">
        <v>20.329999999999998</v>
      </c>
      <c r="X39" s="15">
        <v>0</v>
      </c>
      <c r="Y39" s="15">
        <v>20.327999999999999</v>
      </c>
      <c r="Z39" s="15">
        <v>3.67</v>
      </c>
      <c r="AA39" s="15">
        <v>0</v>
      </c>
      <c r="AB39" s="15">
        <v>5</v>
      </c>
      <c r="AC39" s="15">
        <v>146.83000000000001</v>
      </c>
      <c r="AD39" s="15">
        <f t="shared" si="1"/>
        <v>157.91234293338164</v>
      </c>
    </row>
    <row r="40" spans="1:30" ht="24" x14ac:dyDescent="0.2">
      <c r="A40" s="62">
        <v>66</v>
      </c>
      <c r="B40" s="62">
        <v>38</v>
      </c>
      <c r="C40" s="38" t="s">
        <v>82</v>
      </c>
      <c r="D40" s="38" t="s">
        <v>142</v>
      </c>
      <c r="E40" s="15">
        <v>24</v>
      </c>
      <c r="F40" s="58">
        <v>20.164350253989483</v>
      </c>
      <c r="G40" s="15">
        <v>0</v>
      </c>
      <c r="H40" s="15">
        <v>0</v>
      </c>
      <c r="I40" s="15">
        <v>0</v>
      </c>
      <c r="J40" s="15">
        <v>1.35</v>
      </c>
      <c r="K40" s="15">
        <v>0</v>
      </c>
      <c r="L40" s="15">
        <v>0</v>
      </c>
      <c r="M40" s="15">
        <v>0</v>
      </c>
      <c r="N40" s="15">
        <v>19.079999999999998</v>
      </c>
      <c r="O40" s="15">
        <v>0</v>
      </c>
      <c r="P40" s="15">
        <v>30</v>
      </c>
      <c r="Q40" s="15">
        <v>2.33</v>
      </c>
      <c r="R40" s="15">
        <v>1.33</v>
      </c>
      <c r="S40" s="15">
        <v>2</v>
      </c>
      <c r="T40" s="15">
        <v>2</v>
      </c>
      <c r="U40" s="15">
        <v>2</v>
      </c>
      <c r="V40" s="15">
        <v>0</v>
      </c>
      <c r="W40" s="15">
        <v>24.1</v>
      </c>
      <c r="X40" s="15">
        <v>2</v>
      </c>
      <c r="Y40" s="15">
        <v>18.2</v>
      </c>
      <c r="Z40" s="15">
        <v>4</v>
      </c>
      <c r="AA40" s="15">
        <v>0</v>
      </c>
      <c r="AB40" s="15">
        <v>5</v>
      </c>
      <c r="AC40" s="15">
        <v>129.12</v>
      </c>
      <c r="AD40" s="15">
        <f t="shared" si="1"/>
        <v>157.55435025398947</v>
      </c>
    </row>
    <row r="41" spans="1:30" ht="24" x14ac:dyDescent="0.2">
      <c r="A41" s="62">
        <v>48</v>
      </c>
      <c r="B41" s="62">
        <v>39</v>
      </c>
      <c r="C41" s="38" t="s">
        <v>127</v>
      </c>
      <c r="D41" s="38" t="s">
        <v>133</v>
      </c>
      <c r="E41" s="15">
        <v>30</v>
      </c>
      <c r="F41" s="58">
        <v>6.6661720862676068</v>
      </c>
      <c r="G41" s="15">
        <v>0</v>
      </c>
      <c r="H41" s="15">
        <v>10</v>
      </c>
      <c r="I41" s="15">
        <v>0</v>
      </c>
      <c r="J41" s="15">
        <v>2.0699999999999998</v>
      </c>
      <c r="K41" s="15">
        <v>0</v>
      </c>
      <c r="L41" s="15">
        <v>0</v>
      </c>
      <c r="M41" s="15">
        <v>0</v>
      </c>
      <c r="N41" s="15">
        <v>19.97</v>
      </c>
      <c r="O41" s="15">
        <v>10</v>
      </c>
      <c r="P41" s="15">
        <v>25</v>
      </c>
      <c r="Q41" s="15">
        <v>4</v>
      </c>
      <c r="R41" s="15">
        <v>1.33</v>
      </c>
      <c r="S41" s="15">
        <v>2</v>
      </c>
      <c r="T41" s="15">
        <v>0.67</v>
      </c>
      <c r="U41" s="15">
        <v>2.67</v>
      </c>
      <c r="V41" s="15">
        <v>0</v>
      </c>
      <c r="W41" s="15">
        <v>11.97</v>
      </c>
      <c r="X41" s="15">
        <v>3</v>
      </c>
      <c r="Y41" s="15">
        <v>19.271999999999998</v>
      </c>
      <c r="Z41" s="15">
        <v>5.33</v>
      </c>
      <c r="AA41" s="15">
        <v>0</v>
      </c>
      <c r="AB41" s="15">
        <v>3.33</v>
      </c>
      <c r="AC41" s="15">
        <v>141.03</v>
      </c>
      <c r="AD41" s="15">
        <f t="shared" si="1"/>
        <v>157.2781720862676</v>
      </c>
    </row>
    <row r="42" spans="1:30" ht="24" x14ac:dyDescent="0.2">
      <c r="A42" s="62">
        <v>60</v>
      </c>
      <c r="B42" s="62">
        <v>40</v>
      </c>
      <c r="C42" s="38" t="s">
        <v>104</v>
      </c>
      <c r="D42" s="38" t="s">
        <v>139</v>
      </c>
      <c r="E42" s="15">
        <v>30</v>
      </c>
      <c r="F42" s="58">
        <v>19.860062500000005</v>
      </c>
      <c r="G42" s="15">
        <v>0</v>
      </c>
      <c r="H42" s="15">
        <v>0</v>
      </c>
      <c r="I42" s="15">
        <v>0</v>
      </c>
      <c r="J42" s="15">
        <v>2.65</v>
      </c>
      <c r="K42" s="15">
        <v>0</v>
      </c>
      <c r="L42" s="15">
        <v>0</v>
      </c>
      <c r="M42" s="15">
        <v>0</v>
      </c>
      <c r="N42" s="15">
        <v>17.18</v>
      </c>
      <c r="O42" s="15">
        <v>0</v>
      </c>
      <c r="P42" s="15">
        <v>30</v>
      </c>
      <c r="Q42" s="15">
        <v>1.33</v>
      </c>
      <c r="R42" s="15">
        <v>1.67</v>
      </c>
      <c r="S42" s="15">
        <v>2</v>
      </c>
      <c r="T42" s="15">
        <v>0.67</v>
      </c>
      <c r="U42" s="15">
        <v>1.33</v>
      </c>
      <c r="V42" s="15">
        <v>5</v>
      </c>
      <c r="W42" s="15">
        <v>4</v>
      </c>
      <c r="X42" s="15">
        <v>1</v>
      </c>
      <c r="Y42" s="15">
        <v>30</v>
      </c>
      <c r="Z42" s="15">
        <v>3</v>
      </c>
      <c r="AA42" s="15">
        <v>0</v>
      </c>
      <c r="AB42" s="15">
        <v>6.67</v>
      </c>
      <c r="AC42" s="15">
        <v>133.52000000000001</v>
      </c>
      <c r="AD42" s="15">
        <f t="shared" si="1"/>
        <v>156.3600625</v>
      </c>
    </row>
    <row r="43" spans="1:30" ht="24" x14ac:dyDescent="0.2">
      <c r="A43" s="62">
        <v>61</v>
      </c>
      <c r="B43" s="62">
        <v>41</v>
      </c>
      <c r="C43" s="38" t="s">
        <v>51</v>
      </c>
      <c r="D43" s="38" t="s">
        <v>59</v>
      </c>
      <c r="E43" s="15">
        <v>30</v>
      </c>
      <c r="F43" s="58">
        <v>0</v>
      </c>
      <c r="G43" s="15">
        <v>0</v>
      </c>
      <c r="H43" s="15">
        <v>10</v>
      </c>
      <c r="I43" s="15">
        <v>0</v>
      </c>
      <c r="J43" s="15">
        <v>2.12</v>
      </c>
      <c r="K43" s="15">
        <v>0</v>
      </c>
      <c r="L43" s="15">
        <v>0</v>
      </c>
      <c r="M43" s="15">
        <v>0</v>
      </c>
      <c r="N43" s="15">
        <v>20</v>
      </c>
      <c r="O43" s="15">
        <v>3</v>
      </c>
      <c r="P43" s="15">
        <v>30</v>
      </c>
      <c r="Q43" s="15">
        <v>2</v>
      </c>
      <c r="R43" s="15">
        <v>2</v>
      </c>
      <c r="S43" s="15">
        <v>3</v>
      </c>
      <c r="T43" s="15">
        <v>2</v>
      </c>
      <c r="U43" s="15">
        <v>3</v>
      </c>
      <c r="V43" s="15">
        <v>15</v>
      </c>
      <c r="W43" s="15">
        <v>5</v>
      </c>
      <c r="X43" s="15">
        <v>0</v>
      </c>
      <c r="Y43" s="15">
        <v>19.8</v>
      </c>
      <c r="Z43" s="15">
        <v>0</v>
      </c>
      <c r="AA43" s="15">
        <v>0</v>
      </c>
      <c r="AB43" s="15">
        <v>9.33</v>
      </c>
      <c r="AC43" s="15">
        <v>133.44999999999999</v>
      </c>
      <c r="AD43" s="15">
        <f t="shared" si="1"/>
        <v>156.25000000000003</v>
      </c>
    </row>
    <row r="44" spans="1:30" x14ac:dyDescent="0.2">
      <c r="A44" s="62">
        <v>46</v>
      </c>
      <c r="B44" s="62">
        <v>42</v>
      </c>
      <c r="C44" s="38" t="s">
        <v>53</v>
      </c>
      <c r="D44" s="38" t="s">
        <v>54</v>
      </c>
      <c r="E44" s="15">
        <v>30</v>
      </c>
      <c r="F44" s="58">
        <v>5.2624999999999984</v>
      </c>
      <c r="G44" s="15">
        <v>0</v>
      </c>
      <c r="H44" s="15">
        <v>0</v>
      </c>
      <c r="I44" s="15">
        <v>0</v>
      </c>
      <c r="J44" s="15">
        <v>1.39</v>
      </c>
      <c r="K44" s="15">
        <v>0</v>
      </c>
      <c r="L44" s="15">
        <v>0</v>
      </c>
      <c r="M44" s="15">
        <v>0</v>
      </c>
      <c r="N44" s="15">
        <v>19.89</v>
      </c>
      <c r="O44" s="15">
        <v>8</v>
      </c>
      <c r="P44" s="15">
        <v>15</v>
      </c>
      <c r="Q44" s="15">
        <v>1</v>
      </c>
      <c r="R44" s="15">
        <v>1</v>
      </c>
      <c r="S44" s="15">
        <v>1</v>
      </c>
      <c r="T44" s="15">
        <v>2.67</v>
      </c>
      <c r="U44" s="15">
        <v>2.33</v>
      </c>
      <c r="V44" s="15">
        <v>0</v>
      </c>
      <c r="W44" s="15">
        <v>41.67</v>
      </c>
      <c r="X44" s="15">
        <v>0</v>
      </c>
      <c r="Y44" s="15">
        <v>18.2</v>
      </c>
      <c r="Z44" s="15">
        <v>5</v>
      </c>
      <c r="AA44" s="15">
        <v>0</v>
      </c>
      <c r="AB44" s="15">
        <v>3.33</v>
      </c>
      <c r="AC44" s="15">
        <v>141.38999999999999</v>
      </c>
      <c r="AD44" s="15">
        <f t="shared" si="1"/>
        <v>155.74249999999998</v>
      </c>
    </row>
    <row r="45" spans="1:30" ht="24" x14ac:dyDescent="0.2">
      <c r="A45" s="62">
        <v>57</v>
      </c>
      <c r="B45" s="62">
        <v>43</v>
      </c>
      <c r="C45" s="38" t="s">
        <v>104</v>
      </c>
      <c r="D45" s="38" t="s">
        <v>105</v>
      </c>
      <c r="E45" s="15">
        <v>27</v>
      </c>
      <c r="F45" s="58">
        <v>11.658162500000001</v>
      </c>
      <c r="G45" s="15">
        <v>0</v>
      </c>
      <c r="H45" s="15">
        <v>0</v>
      </c>
      <c r="I45" s="15">
        <v>0</v>
      </c>
      <c r="J45" s="15">
        <v>2.78</v>
      </c>
      <c r="K45" s="15">
        <v>0</v>
      </c>
      <c r="L45" s="15">
        <v>0</v>
      </c>
      <c r="M45" s="15">
        <v>0</v>
      </c>
      <c r="N45" s="15">
        <v>17.18</v>
      </c>
      <c r="O45" s="15">
        <v>5</v>
      </c>
      <c r="P45" s="15">
        <v>30</v>
      </c>
      <c r="Q45" s="15">
        <v>1.67</v>
      </c>
      <c r="R45" s="15">
        <v>1</v>
      </c>
      <c r="S45" s="15">
        <v>1.67</v>
      </c>
      <c r="T45" s="15">
        <v>1.33</v>
      </c>
      <c r="U45" s="15">
        <v>1</v>
      </c>
      <c r="V45" s="15">
        <v>0</v>
      </c>
      <c r="W45" s="15">
        <v>25.79</v>
      </c>
      <c r="X45" s="15">
        <v>1.67</v>
      </c>
      <c r="Y45" s="15">
        <v>15</v>
      </c>
      <c r="Z45" s="15">
        <v>7</v>
      </c>
      <c r="AA45" s="15">
        <v>0</v>
      </c>
      <c r="AB45" s="15">
        <v>5</v>
      </c>
      <c r="AC45" s="15">
        <v>134.71</v>
      </c>
      <c r="AD45" s="15">
        <f t="shared" si="1"/>
        <v>154.74816250000003</v>
      </c>
    </row>
    <row r="46" spans="1:30" ht="24" x14ac:dyDescent="0.2">
      <c r="A46" s="62">
        <v>16</v>
      </c>
      <c r="B46" s="62">
        <v>44</v>
      </c>
      <c r="C46" s="38" t="s">
        <v>89</v>
      </c>
      <c r="D46" s="38" t="s">
        <v>90</v>
      </c>
      <c r="E46" s="15">
        <v>30</v>
      </c>
      <c r="F46" s="58">
        <v>7.25</v>
      </c>
      <c r="G46" s="15">
        <v>0</v>
      </c>
      <c r="H46" s="69">
        <v>20</v>
      </c>
      <c r="I46" s="15">
        <v>0</v>
      </c>
      <c r="J46" s="15">
        <v>1.26</v>
      </c>
      <c r="K46" s="15">
        <v>0</v>
      </c>
      <c r="L46" s="15">
        <v>0</v>
      </c>
      <c r="M46" s="15">
        <v>0</v>
      </c>
      <c r="N46" s="15">
        <v>0</v>
      </c>
      <c r="O46" s="15">
        <v>10</v>
      </c>
      <c r="P46" s="15">
        <v>25</v>
      </c>
      <c r="Q46" s="15">
        <v>2</v>
      </c>
      <c r="R46" s="15">
        <v>0.67</v>
      </c>
      <c r="S46" s="15">
        <v>3</v>
      </c>
      <c r="T46" s="15">
        <v>2</v>
      </c>
      <c r="U46" s="15">
        <v>2.67</v>
      </c>
      <c r="V46" s="15">
        <v>0</v>
      </c>
      <c r="W46" s="15">
        <v>20.309999999999999</v>
      </c>
      <c r="X46" s="15">
        <v>1.67</v>
      </c>
      <c r="Y46" s="15">
        <v>27</v>
      </c>
      <c r="Z46" s="15">
        <v>0</v>
      </c>
      <c r="AA46" s="15">
        <v>0</v>
      </c>
      <c r="AB46" s="15">
        <v>0</v>
      </c>
      <c r="AC46" s="15">
        <v>165.58</v>
      </c>
      <c r="AD46" s="15">
        <f t="shared" si="1"/>
        <v>152.82999999999998</v>
      </c>
    </row>
    <row r="47" spans="1:30" ht="24" x14ac:dyDescent="0.2">
      <c r="A47" s="62">
        <v>44</v>
      </c>
      <c r="B47" s="62">
        <v>45</v>
      </c>
      <c r="C47" s="38" t="s">
        <v>69</v>
      </c>
      <c r="D47" s="38" t="s">
        <v>131</v>
      </c>
      <c r="E47" s="15">
        <v>24</v>
      </c>
      <c r="F47" s="58">
        <v>7.2341588444234883</v>
      </c>
      <c r="G47" s="15">
        <v>0</v>
      </c>
      <c r="H47" s="15">
        <v>10</v>
      </c>
      <c r="I47" s="15">
        <v>0</v>
      </c>
      <c r="J47" s="15">
        <v>0.92</v>
      </c>
      <c r="K47" s="15">
        <v>0</v>
      </c>
      <c r="L47" s="15">
        <v>0</v>
      </c>
      <c r="M47" s="15">
        <v>0</v>
      </c>
      <c r="N47" s="15">
        <v>11.45</v>
      </c>
      <c r="O47" s="15">
        <v>10</v>
      </c>
      <c r="P47" s="15">
        <v>30</v>
      </c>
      <c r="Q47" s="15">
        <v>2</v>
      </c>
      <c r="R47" s="15">
        <v>1.33</v>
      </c>
      <c r="S47" s="15">
        <v>1.67</v>
      </c>
      <c r="T47" s="15">
        <v>0.67</v>
      </c>
      <c r="U47" s="15">
        <v>0.67</v>
      </c>
      <c r="V47" s="15">
        <v>0</v>
      </c>
      <c r="W47" s="15">
        <v>15.33</v>
      </c>
      <c r="X47" s="15">
        <v>5</v>
      </c>
      <c r="Y47" s="15">
        <v>22.472000000000001</v>
      </c>
      <c r="Z47" s="15">
        <v>4</v>
      </c>
      <c r="AA47" s="15">
        <v>0</v>
      </c>
      <c r="AB47" s="15">
        <v>5</v>
      </c>
      <c r="AC47" s="15">
        <v>142.25</v>
      </c>
      <c r="AD47" s="15">
        <f t="shared" si="1"/>
        <v>151.74615884442349</v>
      </c>
    </row>
    <row r="48" spans="1:30" ht="36" x14ac:dyDescent="0.2">
      <c r="A48" s="62">
        <v>12</v>
      </c>
      <c r="B48" s="62">
        <v>46</v>
      </c>
      <c r="C48" s="38" t="s">
        <v>16</v>
      </c>
      <c r="D48" s="38" t="s">
        <v>87</v>
      </c>
      <c r="E48" s="15">
        <v>27</v>
      </c>
      <c r="F48" s="58">
        <v>0</v>
      </c>
      <c r="G48" s="15">
        <v>0</v>
      </c>
      <c r="H48" s="69">
        <v>20</v>
      </c>
      <c r="I48" s="15">
        <v>0</v>
      </c>
      <c r="J48" s="15">
        <v>2.14</v>
      </c>
      <c r="K48" s="15">
        <v>0</v>
      </c>
      <c r="L48" s="15">
        <v>0</v>
      </c>
      <c r="M48" s="15">
        <v>0</v>
      </c>
      <c r="N48" s="15">
        <v>0</v>
      </c>
      <c r="O48" s="15">
        <v>10</v>
      </c>
      <c r="P48" s="15">
        <v>30</v>
      </c>
      <c r="Q48" s="15">
        <v>2</v>
      </c>
      <c r="R48" s="15">
        <v>1</v>
      </c>
      <c r="S48" s="15">
        <v>1</v>
      </c>
      <c r="T48" s="15">
        <v>1.33</v>
      </c>
      <c r="U48" s="15">
        <v>2</v>
      </c>
      <c r="V48" s="15">
        <v>0</v>
      </c>
      <c r="W48" s="15">
        <v>12</v>
      </c>
      <c r="X48" s="15">
        <v>3.67</v>
      </c>
      <c r="Y48" s="15">
        <v>28</v>
      </c>
      <c r="Z48" s="15">
        <v>4.67</v>
      </c>
      <c r="AA48" s="15">
        <v>0</v>
      </c>
      <c r="AB48" s="15">
        <v>6.67</v>
      </c>
      <c r="AC48" s="15">
        <v>171.47</v>
      </c>
      <c r="AD48" s="15">
        <f t="shared" si="1"/>
        <v>151.47999999999996</v>
      </c>
    </row>
    <row r="49" spans="1:30" ht="24" x14ac:dyDescent="0.2">
      <c r="A49" s="62">
        <v>24</v>
      </c>
      <c r="B49" s="62">
        <v>47</v>
      </c>
      <c r="C49" s="38" t="s">
        <v>12</v>
      </c>
      <c r="D49" s="38" t="s">
        <v>122</v>
      </c>
      <c r="E49" s="15">
        <v>15</v>
      </c>
      <c r="F49" s="58">
        <v>8.7874999999999996</v>
      </c>
      <c r="G49" s="15">
        <v>0</v>
      </c>
      <c r="H49" s="69">
        <v>20</v>
      </c>
      <c r="I49" s="15">
        <v>2</v>
      </c>
      <c r="J49" s="15">
        <v>4.59</v>
      </c>
      <c r="K49" s="15">
        <v>0</v>
      </c>
      <c r="L49" s="15">
        <v>0</v>
      </c>
      <c r="M49" s="15">
        <v>0</v>
      </c>
      <c r="N49" s="15">
        <v>0</v>
      </c>
      <c r="O49" s="15">
        <v>10</v>
      </c>
      <c r="P49" s="15">
        <v>25</v>
      </c>
      <c r="Q49" s="15">
        <v>4.67</v>
      </c>
      <c r="R49" s="15">
        <v>2</v>
      </c>
      <c r="S49" s="15">
        <v>4.67</v>
      </c>
      <c r="T49" s="15">
        <v>5</v>
      </c>
      <c r="U49" s="15">
        <v>3.33</v>
      </c>
      <c r="V49" s="15">
        <v>0</v>
      </c>
      <c r="W49" s="15">
        <v>13.82</v>
      </c>
      <c r="X49" s="15">
        <v>2.33</v>
      </c>
      <c r="Y49" s="15">
        <v>27</v>
      </c>
      <c r="Z49" s="15">
        <v>1.33</v>
      </c>
      <c r="AA49" s="15">
        <v>0</v>
      </c>
      <c r="AB49" s="15">
        <v>1</v>
      </c>
      <c r="AC49" s="15">
        <v>161.75</v>
      </c>
      <c r="AD49" s="15">
        <f t="shared" si="1"/>
        <v>150.5275</v>
      </c>
    </row>
    <row r="50" spans="1:30" ht="24" x14ac:dyDescent="0.2">
      <c r="A50" s="62">
        <v>26</v>
      </c>
      <c r="B50" s="62">
        <v>48</v>
      </c>
      <c r="C50" s="38" t="s">
        <v>12</v>
      </c>
      <c r="D50" s="38" t="s">
        <v>123</v>
      </c>
      <c r="E50" s="15">
        <v>18</v>
      </c>
      <c r="F50" s="58">
        <v>10.9625</v>
      </c>
      <c r="G50" s="15">
        <v>0</v>
      </c>
      <c r="H50" s="69">
        <v>20</v>
      </c>
      <c r="I50" s="15">
        <v>2</v>
      </c>
      <c r="J50" s="15">
        <v>4.59</v>
      </c>
      <c r="K50" s="15">
        <v>0</v>
      </c>
      <c r="L50" s="15">
        <v>0</v>
      </c>
      <c r="M50" s="15">
        <v>0</v>
      </c>
      <c r="N50" s="15">
        <v>0</v>
      </c>
      <c r="O50" s="15">
        <v>10</v>
      </c>
      <c r="P50" s="15">
        <v>25</v>
      </c>
      <c r="Q50" s="15">
        <v>4.67</v>
      </c>
      <c r="R50" s="15">
        <v>2</v>
      </c>
      <c r="S50" s="15">
        <v>4.67</v>
      </c>
      <c r="T50" s="15">
        <v>5</v>
      </c>
      <c r="U50" s="15">
        <v>3.33</v>
      </c>
      <c r="V50" s="15">
        <v>0</v>
      </c>
      <c r="W50" s="15">
        <v>9.7899999999999991</v>
      </c>
      <c r="X50" s="15">
        <v>1</v>
      </c>
      <c r="Y50" s="15">
        <v>27</v>
      </c>
      <c r="Z50" s="15">
        <v>1.33</v>
      </c>
      <c r="AA50" s="15">
        <v>0</v>
      </c>
      <c r="AB50" s="15">
        <v>1</v>
      </c>
      <c r="AC50" s="15">
        <v>159.38999999999999</v>
      </c>
      <c r="AD50" s="15">
        <f t="shared" si="1"/>
        <v>150.3425</v>
      </c>
    </row>
    <row r="51" spans="1:30" ht="24" x14ac:dyDescent="0.2">
      <c r="A51" s="62">
        <v>76</v>
      </c>
      <c r="B51" s="62">
        <v>49</v>
      </c>
      <c r="C51" s="38" t="s">
        <v>82</v>
      </c>
      <c r="D51" s="38" t="s">
        <v>147</v>
      </c>
      <c r="E51" s="15">
        <v>27</v>
      </c>
      <c r="F51" s="58">
        <v>22.719402674611295</v>
      </c>
      <c r="G51" s="15">
        <v>0</v>
      </c>
      <c r="H51" s="15">
        <v>0</v>
      </c>
      <c r="I51" s="15">
        <v>0</v>
      </c>
      <c r="J51" s="15">
        <v>2.29</v>
      </c>
      <c r="K51" s="15">
        <v>0</v>
      </c>
      <c r="L51" s="15">
        <v>0</v>
      </c>
      <c r="M51" s="15">
        <v>0</v>
      </c>
      <c r="N51" s="15">
        <v>19.079999999999998</v>
      </c>
      <c r="O51" s="15">
        <v>0</v>
      </c>
      <c r="P51" s="15">
        <v>30</v>
      </c>
      <c r="Q51" s="15">
        <v>2.33</v>
      </c>
      <c r="R51" s="15">
        <v>2</v>
      </c>
      <c r="S51" s="15">
        <v>1.67</v>
      </c>
      <c r="T51" s="15">
        <v>1</v>
      </c>
      <c r="U51" s="15">
        <v>2</v>
      </c>
      <c r="V51" s="15">
        <v>4.33</v>
      </c>
      <c r="W51" s="15">
        <v>8.67</v>
      </c>
      <c r="X51" s="15">
        <v>2</v>
      </c>
      <c r="Y51" s="15">
        <v>15.071999999999999</v>
      </c>
      <c r="Z51" s="15">
        <v>4.67</v>
      </c>
      <c r="AA51" s="15">
        <v>0</v>
      </c>
      <c r="AB51" s="15">
        <v>5</v>
      </c>
      <c r="AC51" s="15">
        <v>119.63</v>
      </c>
      <c r="AD51" s="15">
        <f t="shared" si="1"/>
        <v>149.83140267461127</v>
      </c>
    </row>
    <row r="52" spans="1:30" ht="24" x14ac:dyDescent="0.2">
      <c r="A52" s="62">
        <v>65</v>
      </c>
      <c r="B52" s="62">
        <v>50</v>
      </c>
      <c r="C52" s="38" t="s">
        <v>51</v>
      </c>
      <c r="D52" s="38" t="s">
        <v>109</v>
      </c>
      <c r="E52" s="15">
        <v>27</v>
      </c>
      <c r="F52" s="58">
        <v>0</v>
      </c>
      <c r="G52" s="15">
        <v>0</v>
      </c>
      <c r="H52" s="69">
        <v>20</v>
      </c>
      <c r="I52" s="15">
        <v>0</v>
      </c>
      <c r="J52" s="15">
        <v>2.12</v>
      </c>
      <c r="K52" s="15">
        <v>0</v>
      </c>
      <c r="L52" s="15">
        <v>0</v>
      </c>
      <c r="M52" s="15">
        <v>0</v>
      </c>
      <c r="N52" s="15">
        <v>20</v>
      </c>
      <c r="O52" s="15">
        <v>0</v>
      </c>
      <c r="P52" s="15">
        <v>30</v>
      </c>
      <c r="Q52" s="15">
        <v>2</v>
      </c>
      <c r="R52" s="15">
        <v>2</v>
      </c>
      <c r="S52" s="15">
        <v>3</v>
      </c>
      <c r="T52" s="15">
        <v>2</v>
      </c>
      <c r="U52" s="15">
        <v>3</v>
      </c>
      <c r="V52" s="15">
        <v>3.33</v>
      </c>
      <c r="W52" s="15">
        <v>2</v>
      </c>
      <c r="X52" s="15">
        <v>0.67</v>
      </c>
      <c r="Y52" s="15">
        <v>27</v>
      </c>
      <c r="Z52" s="15">
        <v>0.33</v>
      </c>
      <c r="AA52" s="15">
        <v>0</v>
      </c>
      <c r="AB52" s="15">
        <v>5</v>
      </c>
      <c r="AC52" s="15">
        <v>129.25</v>
      </c>
      <c r="AD52" s="15">
        <f t="shared" si="1"/>
        <v>149.45000000000002</v>
      </c>
    </row>
    <row r="53" spans="1:30" x14ac:dyDescent="0.2">
      <c r="A53" s="62">
        <v>52</v>
      </c>
      <c r="B53" s="62">
        <v>51</v>
      </c>
      <c r="C53" s="38" t="s">
        <v>53</v>
      </c>
      <c r="D53" s="38" t="s">
        <v>57</v>
      </c>
      <c r="E53" s="15">
        <v>27</v>
      </c>
      <c r="F53" s="58">
        <v>2.7749999999999995</v>
      </c>
      <c r="G53" s="15">
        <v>0</v>
      </c>
      <c r="H53" s="15">
        <v>0</v>
      </c>
      <c r="I53" s="15">
        <v>0</v>
      </c>
      <c r="J53" s="15">
        <v>1.39</v>
      </c>
      <c r="K53" s="15">
        <v>0</v>
      </c>
      <c r="L53" s="15">
        <v>0</v>
      </c>
      <c r="M53" s="15">
        <v>0</v>
      </c>
      <c r="N53" s="15">
        <v>19.89</v>
      </c>
      <c r="O53" s="15">
        <v>5</v>
      </c>
      <c r="P53" s="15">
        <v>15</v>
      </c>
      <c r="Q53" s="15">
        <v>1</v>
      </c>
      <c r="R53" s="15">
        <v>1</v>
      </c>
      <c r="S53" s="15">
        <v>1</v>
      </c>
      <c r="T53" s="15">
        <v>2.67</v>
      </c>
      <c r="U53" s="15">
        <v>2.33</v>
      </c>
      <c r="V53" s="15">
        <v>8.33</v>
      </c>
      <c r="W53" s="15">
        <v>27.33</v>
      </c>
      <c r="X53" s="15">
        <v>5</v>
      </c>
      <c r="Y53" s="15">
        <v>20.872</v>
      </c>
      <c r="Z53" s="15">
        <v>5</v>
      </c>
      <c r="AA53" s="15">
        <v>0</v>
      </c>
      <c r="AB53" s="15">
        <v>3.33</v>
      </c>
      <c r="AC53" s="15">
        <v>136.06</v>
      </c>
      <c r="AD53" s="15">
        <f t="shared" si="1"/>
        <v>148.917</v>
      </c>
    </row>
    <row r="54" spans="1:30" ht="24" x14ac:dyDescent="0.2">
      <c r="A54" s="62">
        <v>77</v>
      </c>
      <c r="B54" s="62">
        <v>52</v>
      </c>
      <c r="C54" s="38" t="s">
        <v>17</v>
      </c>
      <c r="D54" s="38" t="s">
        <v>148</v>
      </c>
      <c r="E54" s="15">
        <v>6</v>
      </c>
      <c r="F54" s="58">
        <v>20.794202558089964</v>
      </c>
      <c r="G54" s="15">
        <v>0</v>
      </c>
      <c r="H54" s="15">
        <v>10</v>
      </c>
      <c r="I54" s="15">
        <v>0</v>
      </c>
      <c r="J54" s="15">
        <v>2.58</v>
      </c>
      <c r="K54" s="15">
        <v>0</v>
      </c>
      <c r="L54" s="15">
        <v>0</v>
      </c>
      <c r="M54" s="15">
        <v>0</v>
      </c>
      <c r="N54" s="15">
        <v>18.39</v>
      </c>
      <c r="O54" s="15">
        <v>10</v>
      </c>
      <c r="P54" s="15">
        <v>25</v>
      </c>
      <c r="Q54" s="15">
        <v>4.33</v>
      </c>
      <c r="R54" s="15">
        <v>2</v>
      </c>
      <c r="S54" s="15">
        <v>3.33</v>
      </c>
      <c r="T54" s="15">
        <v>1</v>
      </c>
      <c r="U54" s="15">
        <v>3</v>
      </c>
      <c r="V54" s="15">
        <v>0</v>
      </c>
      <c r="W54" s="15">
        <v>9.76</v>
      </c>
      <c r="X54" s="15">
        <v>3.33</v>
      </c>
      <c r="Y54" s="15">
        <v>21.927999999999997</v>
      </c>
      <c r="Z54" s="15">
        <v>2</v>
      </c>
      <c r="AA54" s="15">
        <v>0</v>
      </c>
      <c r="AB54" s="15">
        <v>5</v>
      </c>
      <c r="AC54" s="15">
        <v>118.68</v>
      </c>
      <c r="AD54" s="15">
        <f t="shared" si="1"/>
        <v>148.44220255808995</v>
      </c>
    </row>
    <row r="55" spans="1:30" ht="24" x14ac:dyDescent="0.2">
      <c r="A55" s="62">
        <v>51</v>
      </c>
      <c r="B55" s="62">
        <v>53</v>
      </c>
      <c r="C55" s="38" t="s">
        <v>19</v>
      </c>
      <c r="D55" s="38" t="s">
        <v>134</v>
      </c>
      <c r="E55" s="15">
        <v>27</v>
      </c>
      <c r="F55" s="58">
        <v>0</v>
      </c>
      <c r="G55" s="15">
        <v>0</v>
      </c>
      <c r="H55" s="69">
        <v>20</v>
      </c>
      <c r="I55" s="15">
        <v>0</v>
      </c>
      <c r="J55" s="15">
        <v>1.19</v>
      </c>
      <c r="K55" s="15">
        <v>0</v>
      </c>
      <c r="L55" s="15">
        <v>0</v>
      </c>
      <c r="M55" s="15">
        <v>0</v>
      </c>
      <c r="N55" s="15">
        <v>13.29</v>
      </c>
      <c r="O55" s="15">
        <v>0</v>
      </c>
      <c r="P55" s="15">
        <v>30</v>
      </c>
      <c r="Q55" s="15">
        <v>2.67</v>
      </c>
      <c r="R55" s="15">
        <v>2</v>
      </c>
      <c r="S55" s="15">
        <v>2.67</v>
      </c>
      <c r="T55" s="15">
        <v>1.67</v>
      </c>
      <c r="U55" s="15">
        <v>2.67</v>
      </c>
      <c r="V55" s="15">
        <v>0</v>
      </c>
      <c r="W55" s="15">
        <v>12</v>
      </c>
      <c r="X55" s="15">
        <v>4</v>
      </c>
      <c r="Y55" s="15">
        <v>19.8</v>
      </c>
      <c r="Z55" s="15">
        <v>3.33</v>
      </c>
      <c r="AA55" s="15">
        <v>0</v>
      </c>
      <c r="AB55" s="15">
        <v>6</v>
      </c>
      <c r="AC55" s="15">
        <v>136.79</v>
      </c>
      <c r="AD55" s="15">
        <f t="shared" si="1"/>
        <v>148.29000000000002</v>
      </c>
    </row>
    <row r="56" spans="1:30" ht="24" x14ac:dyDescent="0.2">
      <c r="A56" s="62">
        <v>64</v>
      </c>
      <c r="B56" s="62">
        <v>54</v>
      </c>
      <c r="C56" s="38" t="s">
        <v>33</v>
      </c>
      <c r="D56" s="38" t="s">
        <v>141</v>
      </c>
      <c r="E56" s="15">
        <v>30</v>
      </c>
      <c r="F56" s="58">
        <v>8.5881499999999988</v>
      </c>
      <c r="G56" s="15">
        <v>0</v>
      </c>
      <c r="H56" s="15">
        <v>10</v>
      </c>
      <c r="I56" s="15">
        <v>0</v>
      </c>
      <c r="J56" s="15">
        <v>1.77</v>
      </c>
      <c r="K56" s="15">
        <v>0</v>
      </c>
      <c r="L56" s="15">
        <v>0</v>
      </c>
      <c r="M56" s="15">
        <v>0</v>
      </c>
      <c r="N56" s="15">
        <v>14.8</v>
      </c>
      <c r="O56" s="15">
        <v>3</v>
      </c>
      <c r="P56" s="15">
        <v>25</v>
      </c>
      <c r="Q56" s="15">
        <v>2.33</v>
      </c>
      <c r="R56" s="15">
        <v>2</v>
      </c>
      <c r="S56" s="15">
        <v>2.67</v>
      </c>
      <c r="T56" s="15">
        <v>1.67</v>
      </c>
      <c r="U56" s="15">
        <v>2</v>
      </c>
      <c r="V56" s="15">
        <v>0</v>
      </c>
      <c r="W56" s="15">
        <v>14</v>
      </c>
      <c r="X56" s="15">
        <v>2</v>
      </c>
      <c r="Y56" s="15">
        <v>18.2</v>
      </c>
      <c r="Z56" s="15">
        <v>4</v>
      </c>
      <c r="AA56" s="15">
        <v>0</v>
      </c>
      <c r="AB56" s="15">
        <v>5</v>
      </c>
      <c r="AC56" s="15">
        <v>130.09</v>
      </c>
      <c r="AD56" s="15">
        <f t="shared" si="1"/>
        <v>147.02815000000001</v>
      </c>
    </row>
    <row r="57" spans="1:30" ht="24" x14ac:dyDescent="0.2">
      <c r="A57" s="62">
        <v>45</v>
      </c>
      <c r="B57" s="62">
        <v>55</v>
      </c>
      <c r="C57" s="38" t="s">
        <v>26</v>
      </c>
      <c r="D57" s="38" t="s">
        <v>132</v>
      </c>
      <c r="E57" s="15">
        <v>30</v>
      </c>
      <c r="F57" s="58">
        <v>15.247499999999999</v>
      </c>
      <c r="G57" s="15">
        <v>0</v>
      </c>
      <c r="H57" s="15">
        <v>10</v>
      </c>
      <c r="I57" s="15">
        <v>0</v>
      </c>
      <c r="J57" s="15">
        <v>2.2000000000000002</v>
      </c>
      <c r="K57" s="15">
        <v>0</v>
      </c>
      <c r="L57" s="15">
        <v>0</v>
      </c>
      <c r="M57" s="15">
        <v>0</v>
      </c>
      <c r="N57" s="15">
        <v>0</v>
      </c>
      <c r="O57" s="15">
        <v>10</v>
      </c>
      <c r="P57" s="15">
        <v>25</v>
      </c>
      <c r="Q57" s="15">
        <v>2</v>
      </c>
      <c r="R57" s="15">
        <v>1</v>
      </c>
      <c r="S57" s="15">
        <v>3</v>
      </c>
      <c r="T57" s="15">
        <v>2</v>
      </c>
      <c r="U57" s="15">
        <v>3</v>
      </c>
      <c r="V57" s="15">
        <v>0</v>
      </c>
      <c r="W57" s="15">
        <v>10</v>
      </c>
      <c r="X57" s="15">
        <v>3.33</v>
      </c>
      <c r="Y57" s="15">
        <v>18.728000000000002</v>
      </c>
      <c r="Z57" s="15">
        <v>2.33</v>
      </c>
      <c r="AA57" s="15">
        <v>0</v>
      </c>
      <c r="AB57" s="15">
        <v>8.33</v>
      </c>
      <c r="AC57" s="15">
        <v>141.54</v>
      </c>
      <c r="AD57" s="15">
        <f t="shared" si="1"/>
        <v>146.16550000000004</v>
      </c>
    </row>
    <row r="58" spans="1:30" ht="24" x14ac:dyDescent="0.2">
      <c r="A58" s="62">
        <v>43</v>
      </c>
      <c r="B58" s="62">
        <v>56</v>
      </c>
      <c r="C58" s="38" t="s">
        <v>69</v>
      </c>
      <c r="D58" s="38" t="s">
        <v>74</v>
      </c>
      <c r="E58" s="15">
        <v>27</v>
      </c>
      <c r="F58" s="58">
        <v>0</v>
      </c>
      <c r="G58" s="15">
        <v>0</v>
      </c>
      <c r="H58" s="69">
        <v>20</v>
      </c>
      <c r="I58" s="15">
        <v>0</v>
      </c>
      <c r="J58" s="15">
        <v>1.04</v>
      </c>
      <c r="K58" s="15">
        <v>0</v>
      </c>
      <c r="L58" s="15">
        <v>0</v>
      </c>
      <c r="M58" s="15">
        <v>0</v>
      </c>
      <c r="N58" s="15">
        <v>11.45</v>
      </c>
      <c r="O58" s="15">
        <v>0</v>
      </c>
      <c r="P58" s="15">
        <v>30</v>
      </c>
      <c r="Q58" s="15">
        <v>2</v>
      </c>
      <c r="R58" s="15">
        <v>2</v>
      </c>
      <c r="S58" s="15">
        <v>2</v>
      </c>
      <c r="T58" s="15">
        <v>1</v>
      </c>
      <c r="U58" s="15">
        <v>1</v>
      </c>
      <c r="V58" s="15">
        <v>0</v>
      </c>
      <c r="W58" s="15">
        <v>12</v>
      </c>
      <c r="X58" s="15">
        <v>0</v>
      </c>
      <c r="Y58" s="15">
        <v>27.67</v>
      </c>
      <c r="Z58" s="15">
        <v>3.67</v>
      </c>
      <c r="AA58" s="15">
        <v>0</v>
      </c>
      <c r="AB58" s="15">
        <v>5.33</v>
      </c>
      <c r="AC58" s="15">
        <v>142.72999999999999</v>
      </c>
      <c r="AD58" s="15">
        <f t="shared" si="1"/>
        <v>146.16</v>
      </c>
    </row>
    <row r="59" spans="1:30" ht="24" x14ac:dyDescent="0.2">
      <c r="A59" s="62">
        <v>59</v>
      </c>
      <c r="B59" s="62">
        <v>57</v>
      </c>
      <c r="C59" s="38" t="s">
        <v>22</v>
      </c>
      <c r="D59" s="38" t="s">
        <v>138</v>
      </c>
      <c r="E59" s="15">
        <v>27</v>
      </c>
      <c r="F59" s="58">
        <v>4.2879982578196865</v>
      </c>
      <c r="G59" s="15">
        <v>0</v>
      </c>
      <c r="H59" s="15">
        <v>10</v>
      </c>
      <c r="I59" s="15">
        <v>0</v>
      </c>
      <c r="J59" s="15">
        <v>2.68</v>
      </c>
      <c r="K59" s="15">
        <v>0</v>
      </c>
      <c r="L59" s="15">
        <v>0</v>
      </c>
      <c r="M59" s="15">
        <v>0</v>
      </c>
      <c r="N59" s="15">
        <v>17.940000000000001</v>
      </c>
      <c r="O59" s="15">
        <v>5</v>
      </c>
      <c r="P59" s="15">
        <v>25</v>
      </c>
      <c r="Q59" s="15">
        <v>2.67</v>
      </c>
      <c r="R59" s="15">
        <v>2</v>
      </c>
      <c r="S59" s="15">
        <v>3</v>
      </c>
      <c r="T59" s="15">
        <v>2.67</v>
      </c>
      <c r="U59" s="15">
        <v>2.33</v>
      </c>
      <c r="V59" s="15">
        <v>0</v>
      </c>
      <c r="W59" s="15">
        <v>5.33</v>
      </c>
      <c r="X59" s="15">
        <v>1.67</v>
      </c>
      <c r="Y59" s="15">
        <v>20.327999999999999</v>
      </c>
      <c r="Z59" s="15">
        <v>7.33</v>
      </c>
      <c r="AA59" s="15">
        <v>0</v>
      </c>
      <c r="AB59" s="15">
        <v>6.67</v>
      </c>
      <c r="AC59" s="15">
        <v>133.68</v>
      </c>
      <c r="AD59" s="15">
        <f t="shared" si="1"/>
        <v>145.90599825781968</v>
      </c>
    </row>
    <row r="60" spans="1:30" ht="24" x14ac:dyDescent="0.2">
      <c r="A60" s="62">
        <v>81</v>
      </c>
      <c r="B60" s="62">
        <v>58</v>
      </c>
      <c r="C60" s="38" t="s">
        <v>15</v>
      </c>
      <c r="D60" s="38" t="s">
        <v>149</v>
      </c>
      <c r="E60" s="15">
        <v>18</v>
      </c>
      <c r="F60" s="58">
        <v>19.860149999999997</v>
      </c>
      <c r="G60" s="15">
        <v>0</v>
      </c>
      <c r="H60" s="15">
        <v>0</v>
      </c>
      <c r="I60" s="15">
        <v>0</v>
      </c>
      <c r="J60" s="15">
        <v>2.42</v>
      </c>
      <c r="K60" s="15">
        <v>0</v>
      </c>
      <c r="L60" s="15">
        <v>0</v>
      </c>
      <c r="M60" s="15">
        <v>0</v>
      </c>
      <c r="N60" s="15">
        <v>20</v>
      </c>
      <c r="O60" s="15">
        <v>5</v>
      </c>
      <c r="P60" s="15">
        <v>25</v>
      </c>
      <c r="Q60" s="15">
        <v>3.33</v>
      </c>
      <c r="R60" s="15">
        <v>0.67</v>
      </c>
      <c r="S60" s="15">
        <v>2.67</v>
      </c>
      <c r="T60" s="15">
        <v>1.67</v>
      </c>
      <c r="U60" s="15">
        <v>1.33</v>
      </c>
      <c r="V60" s="15">
        <v>0</v>
      </c>
      <c r="W60" s="15">
        <v>19.5</v>
      </c>
      <c r="X60" s="15">
        <v>0</v>
      </c>
      <c r="Y60" s="15">
        <v>18.2</v>
      </c>
      <c r="Z60" s="15">
        <v>3</v>
      </c>
      <c r="AA60" s="15">
        <v>0</v>
      </c>
      <c r="AB60" s="15">
        <v>5</v>
      </c>
      <c r="AC60" s="15">
        <v>116.59</v>
      </c>
      <c r="AD60" s="15">
        <f t="shared" si="1"/>
        <v>145.65015</v>
      </c>
    </row>
    <row r="61" spans="1:30" ht="24" x14ac:dyDescent="0.2">
      <c r="A61" s="62">
        <v>40</v>
      </c>
      <c r="B61" s="62">
        <v>59</v>
      </c>
      <c r="C61" s="38" t="s">
        <v>23</v>
      </c>
      <c r="D61" s="38" t="s">
        <v>130</v>
      </c>
      <c r="E61" s="15">
        <v>30</v>
      </c>
      <c r="F61" s="58">
        <v>8.4871760370953044</v>
      </c>
      <c r="G61" s="15">
        <v>0</v>
      </c>
      <c r="H61" s="15">
        <v>0</v>
      </c>
      <c r="I61" s="15">
        <v>0</v>
      </c>
      <c r="J61" s="15">
        <v>1.9</v>
      </c>
      <c r="K61" s="15">
        <v>0</v>
      </c>
      <c r="L61" s="15">
        <v>0</v>
      </c>
      <c r="M61" s="15">
        <v>0</v>
      </c>
      <c r="N61" s="15">
        <v>0</v>
      </c>
      <c r="O61" s="15">
        <v>5</v>
      </c>
      <c r="P61" s="15">
        <v>25</v>
      </c>
      <c r="Q61" s="15">
        <v>3.67</v>
      </c>
      <c r="R61" s="15">
        <v>1</v>
      </c>
      <c r="S61" s="15">
        <v>4.33</v>
      </c>
      <c r="T61" s="15">
        <v>4.33</v>
      </c>
      <c r="U61" s="15">
        <v>5</v>
      </c>
      <c r="V61" s="15">
        <v>0</v>
      </c>
      <c r="W61" s="15">
        <v>17</v>
      </c>
      <c r="X61" s="15">
        <v>5</v>
      </c>
      <c r="Y61" s="15">
        <v>21.927999999999997</v>
      </c>
      <c r="Z61" s="15">
        <v>6</v>
      </c>
      <c r="AA61" s="15">
        <v>0</v>
      </c>
      <c r="AB61" s="15">
        <v>5</v>
      </c>
      <c r="AC61" s="15">
        <v>144.56</v>
      </c>
      <c r="AD61" s="15">
        <f t="shared" si="1"/>
        <v>143.6451760370953</v>
      </c>
    </row>
    <row r="62" spans="1:30" ht="24" x14ac:dyDescent="0.2">
      <c r="A62" s="62">
        <v>55</v>
      </c>
      <c r="B62" s="62">
        <v>60</v>
      </c>
      <c r="C62" s="38" t="s">
        <v>22</v>
      </c>
      <c r="D62" s="38" t="s">
        <v>99</v>
      </c>
      <c r="E62" s="15">
        <v>21</v>
      </c>
      <c r="F62" s="58">
        <v>0.20489999999999953</v>
      </c>
      <c r="G62" s="15">
        <v>0</v>
      </c>
      <c r="H62" s="15">
        <v>10</v>
      </c>
      <c r="I62" s="15">
        <v>0</v>
      </c>
      <c r="J62" s="15">
        <v>2.68</v>
      </c>
      <c r="K62" s="15">
        <v>0</v>
      </c>
      <c r="L62" s="15">
        <v>0</v>
      </c>
      <c r="M62" s="15">
        <v>0</v>
      </c>
      <c r="N62" s="15">
        <v>17.940000000000001</v>
      </c>
      <c r="O62" s="15">
        <v>10</v>
      </c>
      <c r="P62" s="15">
        <v>25</v>
      </c>
      <c r="Q62" s="15">
        <v>2.67</v>
      </c>
      <c r="R62" s="15">
        <v>2</v>
      </c>
      <c r="S62" s="15">
        <v>3</v>
      </c>
      <c r="T62" s="15">
        <v>2.67</v>
      </c>
      <c r="U62" s="15">
        <v>2.33</v>
      </c>
      <c r="V62" s="15">
        <v>0</v>
      </c>
      <c r="W62" s="15">
        <v>4.2300000000000004</v>
      </c>
      <c r="X62" s="15">
        <v>5</v>
      </c>
      <c r="Y62" s="15">
        <v>18.2</v>
      </c>
      <c r="Z62" s="15">
        <v>4</v>
      </c>
      <c r="AA62" s="15">
        <v>0</v>
      </c>
      <c r="AB62" s="15">
        <v>11.33</v>
      </c>
      <c r="AC62" s="15">
        <v>134.91</v>
      </c>
      <c r="AD62" s="15">
        <f t="shared" si="1"/>
        <v>142.25490000000002</v>
      </c>
    </row>
    <row r="63" spans="1:30" ht="24" x14ac:dyDescent="0.2">
      <c r="A63" s="62">
        <v>38</v>
      </c>
      <c r="B63" s="62">
        <v>61</v>
      </c>
      <c r="C63" s="38" t="s">
        <v>12</v>
      </c>
      <c r="D63" s="38" t="s">
        <v>44</v>
      </c>
      <c r="E63" s="15">
        <v>6</v>
      </c>
      <c r="F63" s="58">
        <v>12.087499999999999</v>
      </c>
      <c r="G63" s="15">
        <v>0</v>
      </c>
      <c r="H63" s="69">
        <v>20</v>
      </c>
      <c r="I63" s="15">
        <v>0</v>
      </c>
      <c r="J63" s="15">
        <v>4.6100000000000003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30</v>
      </c>
      <c r="Q63" s="15">
        <v>4</v>
      </c>
      <c r="R63" s="15">
        <v>2</v>
      </c>
      <c r="S63" s="15">
        <v>3</v>
      </c>
      <c r="T63" s="15">
        <v>3</v>
      </c>
      <c r="U63" s="15">
        <v>2.67</v>
      </c>
      <c r="V63" s="15">
        <v>0</v>
      </c>
      <c r="W63" s="15">
        <v>20</v>
      </c>
      <c r="X63" s="15">
        <v>0</v>
      </c>
      <c r="Y63" s="15">
        <v>30</v>
      </c>
      <c r="Z63" s="15">
        <v>4.67</v>
      </c>
      <c r="AA63" s="15">
        <v>0</v>
      </c>
      <c r="AB63" s="15">
        <v>0</v>
      </c>
      <c r="AC63" s="15">
        <v>146.27000000000001</v>
      </c>
      <c r="AD63" s="15">
        <f t="shared" si="1"/>
        <v>142.03749999999999</v>
      </c>
    </row>
    <row r="64" spans="1:30" ht="24" x14ac:dyDescent="0.2">
      <c r="A64" s="62">
        <v>35</v>
      </c>
      <c r="B64" s="62">
        <v>62</v>
      </c>
      <c r="C64" s="38" t="s">
        <v>12</v>
      </c>
      <c r="D64" s="38" t="s">
        <v>97</v>
      </c>
      <c r="E64" s="15">
        <v>0</v>
      </c>
      <c r="F64" s="58">
        <v>2.9499999999999997</v>
      </c>
      <c r="G64" s="15">
        <v>0</v>
      </c>
      <c r="H64" s="69">
        <v>20</v>
      </c>
      <c r="I64" s="15">
        <v>2</v>
      </c>
      <c r="J64" s="15">
        <v>4.59</v>
      </c>
      <c r="K64" s="15">
        <v>0</v>
      </c>
      <c r="L64" s="15">
        <v>0</v>
      </c>
      <c r="M64" s="15">
        <v>0</v>
      </c>
      <c r="N64" s="15">
        <v>0</v>
      </c>
      <c r="O64" s="15">
        <v>10</v>
      </c>
      <c r="P64" s="15">
        <v>25</v>
      </c>
      <c r="Q64" s="15">
        <v>4.67</v>
      </c>
      <c r="R64" s="15">
        <v>2</v>
      </c>
      <c r="S64" s="15">
        <v>4.67</v>
      </c>
      <c r="T64" s="15">
        <v>5</v>
      </c>
      <c r="U64" s="15">
        <v>3.33</v>
      </c>
      <c r="V64" s="15">
        <v>0</v>
      </c>
      <c r="W64" s="15">
        <v>10</v>
      </c>
      <c r="X64" s="15">
        <v>5</v>
      </c>
      <c r="Y64" s="15">
        <v>27</v>
      </c>
      <c r="Z64" s="15">
        <v>1.33</v>
      </c>
      <c r="AA64" s="15">
        <v>0</v>
      </c>
      <c r="AB64" s="15">
        <v>12.33</v>
      </c>
      <c r="AC64" s="15">
        <v>148.43</v>
      </c>
      <c r="AD64" s="15">
        <f t="shared" si="1"/>
        <v>139.87</v>
      </c>
    </row>
    <row r="65" spans="1:30" ht="24" x14ac:dyDescent="0.2">
      <c r="A65" s="62">
        <v>41</v>
      </c>
      <c r="B65" s="62">
        <v>63</v>
      </c>
      <c r="C65" s="38" t="s">
        <v>23</v>
      </c>
      <c r="D65" s="38" t="s">
        <v>98</v>
      </c>
      <c r="E65" s="15">
        <v>27</v>
      </c>
      <c r="F65" s="58">
        <v>9.875</v>
      </c>
      <c r="G65" s="15">
        <v>0</v>
      </c>
      <c r="H65" s="69">
        <v>20</v>
      </c>
      <c r="I65" s="15">
        <v>0</v>
      </c>
      <c r="J65" s="15">
        <v>1.9</v>
      </c>
      <c r="K65" s="15">
        <v>0</v>
      </c>
      <c r="L65" s="15">
        <v>0</v>
      </c>
      <c r="M65" s="15">
        <v>0</v>
      </c>
      <c r="N65" s="15">
        <v>0</v>
      </c>
      <c r="O65" s="15">
        <v>10</v>
      </c>
      <c r="P65" s="15">
        <v>25</v>
      </c>
      <c r="Q65" s="15">
        <v>3.67</v>
      </c>
      <c r="R65" s="15">
        <v>1</v>
      </c>
      <c r="S65" s="15">
        <v>4</v>
      </c>
      <c r="T65" s="15">
        <v>4</v>
      </c>
      <c r="U65" s="15">
        <v>5</v>
      </c>
      <c r="V65" s="15">
        <v>0</v>
      </c>
      <c r="W65" s="15">
        <v>6</v>
      </c>
      <c r="X65" s="15">
        <v>0</v>
      </c>
      <c r="Y65" s="15">
        <v>21.927999999999997</v>
      </c>
      <c r="Z65" s="15">
        <v>0</v>
      </c>
      <c r="AA65" s="15">
        <v>0</v>
      </c>
      <c r="AB65" s="15">
        <v>0</v>
      </c>
      <c r="AC65" s="15">
        <v>143.9</v>
      </c>
      <c r="AD65" s="15">
        <f t="shared" si="1"/>
        <v>139.37299999999999</v>
      </c>
    </row>
    <row r="66" spans="1:30" ht="24" x14ac:dyDescent="0.2">
      <c r="A66" s="62">
        <v>70</v>
      </c>
      <c r="B66" s="62">
        <v>64</v>
      </c>
      <c r="C66" s="38" t="s">
        <v>33</v>
      </c>
      <c r="D66" s="38" t="s">
        <v>107</v>
      </c>
      <c r="E66" s="15">
        <v>21</v>
      </c>
      <c r="F66" s="58">
        <v>10.359108390243904</v>
      </c>
      <c r="G66" s="15">
        <v>0</v>
      </c>
      <c r="H66" s="15">
        <v>0</v>
      </c>
      <c r="I66" s="15">
        <v>0</v>
      </c>
      <c r="J66" s="15">
        <v>2.13</v>
      </c>
      <c r="K66" s="15">
        <v>0</v>
      </c>
      <c r="L66" s="15">
        <v>0</v>
      </c>
      <c r="M66" s="15">
        <v>0</v>
      </c>
      <c r="N66" s="15">
        <v>14.8</v>
      </c>
      <c r="O66" s="15">
        <v>0</v>
      </c>
      <c r="P66" s="15">
        <v>30</v>
      </c>
      <c r="Q66" s="15">
        <v>4</v>
      </c>
      <c r="R66" s="15">
        <v>4</v>
      </c>
      <c r="S66" s="15">
        <v>3</v>
      </c>
      <c r="T66" s="15">
        <v>2</v>
      </c>
      <c r="U66" s="15">
        <v>2</v>
      </c>
      <c r="V66" s="15">
        <v>5</v>
      </c>
      <c r="W66" s="15">
        <v>18</v>
      </c>
      <c r="X66" s="15">
        <v>0</v>
      </c>
      <c r="Y66" s="15">
        <v>15</v>
      </c>
      <c r="Z66" s="15">
        <v>5</v>
      </c>
      <c r="AA66" s="15">
        <v>0</v>
      </c>
      <c r="AB66" s="15">
        <v>2.33</v>
      </c>
      <c r="AC66" s="15">
        <v>125.47</v>
      </c>
      <c r="AD66" s="15">
        <f t="shared" si="1"/>
        <v>138.61910839024392</v>
      </c>
    </row>
    <row r="67" spans="1:30" ht="36" x14ac:dyDescent="0.2">
      <c r="A67" s="62">
        <v>56</v>
      </c>
      <c r="B67" s="62">
        <v>65</v>
      </c>
      <c r="C67" s="38" t="s">
        <v>16</v>
      </c>
      <c r="D67" s="38" t="s">
        <v>102</v>
      </c>
      <c r="E67" s="15">
        <v>24</v>
      </c>
      <c r="F67" s="58">
        <v>14.200581436334261</v>
      </c>
      <c r="G67" s="15">
        <v>0</v>
      </c>
      <c r="H67" s="15">
        <v>10</v>
      </c>
      <c r="I67" s="15">
        <v>0</v>
      </c>
      <c r="J67" s="15">
        <v>2.14</v>
      </c>
      <c r="K67" s="15">
        <v>0</v>
      </c>
      <c r="L67" s="15">
        <v>0</v>
      </c>
      <c r="M67" s="15">
        <v>0</v>
      </c>
      <c r="N67" s="15">
        <v>0</v>
      </c>
      <c r="O67" s="15">
        <v>10</v>
      </c>
      <c r="P67" s="15">
        <v>30</v>
      </c>
      <c r="Q67" s="15">
        <v>2</v>
      </c>
      <c r="R67" s="15">
        <v>1</v>
      </c>
      <c r="S67" s="15">
        <v>1</v>
      </c>
      <c r="T67" s="15">
        <v>1.33</v>
      </c>
      <c r="U67" s="15">
        <v>2</v>
      </c>
      <c r="V67" s="15">
        <v>0</v>
      </c>
      <c r="W67" s="15">
        <v>12</v>
      </c>
      <c r="X67" s="15">
        <v>3.33</v>
      </c>
      <c r="Y67" s="15">
        <v>18.728000000000002</v>
      </c>
      <c r="Z67" s="15">
        <v>2.33</v>
      </c>
      <c r="AA67" s="15">
        <v>0</v>
      </c>
      <c r="AB67" s="15">
        <v>4.33</v>
      </c>
      <c r="AC67" s="15">
        <v>134.81</v>
      </c>
      <c r="AD67" s="15">
        <f t="shared" ref="AD67:AD98" si="2">SUM(E67:AB67)</f>
        <v>138.38858143633428</v>
      </c>
    </row>
    <row r="68" spans="1:30" ht="24" x14ac:dyDescent="0.2">
      <c r="A68" s="62">
        <v>80</v>
      </c>
      <c r="B68" s="62">
        <v>66</v>
      </c>
      <c r="C68" s="38" t="s">
        <v>17</v>
      </c>
      <c r="D68" s="38" t="s">
        <v>64</v>
      </c>
      <c r="E68" s="15">
        <v>21</v>
      </c>
      <c r="F68" s="58">
        <v>0</v>
      </c>
      <c r="G68" s="15">
        <v>0</v>
      </c>
      <c r="H68" s="15">
        <v>20</v>
      </c>
      <c r="I68" s="15">
        <v>0</v>
      </c>
      <c r="J68" s="15">
        <v>2.58</v>
      </c>
      <c r="K68" s="15">
        <v>0</v>
      </c>
      <c r="L68" s="15">
        <v>0</v>
      </c>
      <c r="M68" s="15">
        <v>0</v>
      </c>
      <c r="N68" s="15">
        <v>18.39</v>
      </c>
      <c r="O68" s="15">
        <v>10</v>
      </c>
      <c r="P68" s="15">
        <v>25</v>
      </c>
      <c r="Q68" s="15">
        <v>4.33</v>
      </c>
      <c r="R68" s="15">
        <v>2</v>
      </c>
      <c r="S68" s="15">
        <v>3.33</v>
      </c>
      <c r="T68" s="15">
        <v>1</v>
      </c>
      <c r="U68" s="15">
        <v>3</v>
      </c>
      <c r="V68" s="15">
        <v>0</v>
      </c>
      <c r="W68" s="15">
        <v>15</v>
      </c>
      <c r="X68" s="15">
        <v>0</v>
      </c>
      <c r="Y68" s="15">
        <v>2</v>
      </c>
      <c r="Z68" s="15">
        <v>1.33</v>
      </c>
      <c r="AA68" s="15">
        <v>0</v>
      </c>
      <c r="AB68" s="15">
        <v>5.33</v>
      </c>
      <c r="AC68" s="15">
        <v>116.93</v>
      </c>
      <c r="AD68" s="15">
        <f t="shared" si="2"/>
        <v>134.29000000000002</v>
      </c>
    </row>
    <row r="69" spans="1:30" x14ac:dyDescent="0.2">
      <c r="A69" s="62">
        <v>62</v>
      </c>
      <c r="B69" s="62">
        <v>67</v>
      </c>
      <c r="C69" s="38" t="s">
        <v>26</v>
      </c>
      <c r="D69" s="38" t="s">
        <v>140</v>
      </c>
      <c r="E69" s="15">
        <v>27</v>
      </c>
      <c r="F69" s="58">
        <v>11.641249999999998</v>
      </c>
      <c r="G69" s="15">
        <v>0</v>
      </c>
      <c r="H69" s="15">
        <v>10</v>
      </c>
      <c r="I69" s="15">
        <v>2</v>
      </c>
      <c r="J69" s="15">
        <v>2.2000000000000002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25</v>
      </c>
      <c r="Q69" s="15">
        <v>2</v>
      </c>
      <c r="R69" s="15">
        <v>1</v>
      </c>
      <c r="S69" s="15">
        <v>3</v>
      </c>
      <c r="T69" s="15">
        <v>2</v>
      </c>
      <c r="U69" s="15">
        <v>3</v>
      </c>
      <c r="V69" s="15">
        <v>0</v>
      </c>
      <c r="W69" s="15">
        <v>11.77</v>
      </c>
      <c r="X69" s="15">
        <v>4</v>
      </c>
      <c r="Y69" s="15">
        <v>16.600000000000001</v>
      </c>
      <c r="Z69" s="15">
        <v>2</v>
      </c>
      <c r="AA69" s="15">
        <v>0</v>
      </c>
      <c r="AB69" s="15">
        <v>10</v>
      </c>
      <c r="AC69" s="15">
        <v>132.97</v>
      </c>
      <c r="AD69" s="15">
        <f t="shared" si="2"/>
        <v>133.21125000000001</v>
      </c>
    </row>
    <row r="70" spans="1:30" ht="24" x14ac:dyDescent="0.2">
      <c r="A70" s="62">
        <v>53</v>
      </c>
      <c r="B70" s="62">
        <v>68</v>
      </c>
      <c r="C70" s="38" t="s">
        <v>18</v>
      </c>
      <c r="D70" s="38" t="s">
        <v>135</v>
      </c>
      <c r="E70" s="15">
        <v>18</v>
      </c>
      <c r="F70" s="58">
        <v>8.9741936750000004</v>
      </c>
      <c r="G70" s="15">
        <v>0</v>
      </c>
      <c r="H70" s="15">
        <v>0</v>
      </c>
      <c r="I70" s="15">
        <v>0</v>
      </c>
      <c r="J70" s="15">
        <v>2.76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25</v>
      </c>
      <c r="Q70" s="15">
        <v>1</v>
      </c>
      <c r="R70" s="15">
        <v>4</v>
      </c>
      <c r="S70" s="15">
        <v>4.67</v>
      </c>
      <c r="T70" s="15">
        <v>4.33</v>
      </c>
      <c r="U70" s="15">
        <v>3</v>
      </c>
      <c r="V70" s="15">
        <v>0</v>
      </c>
      <c r="W70" s="15">
        <v>30.05</v>
      </c>
      <c r="X70" s="15">
        <v>0</v>
      </c>
      <c r="Y70" s="15">
        <v>15</v>
      </c>
      <c r="Z70" s="15">
        <v>9.33</v>
      </c>
      <c r="AA70" s="15">
        <v>0</v>
      </c>
      <c r="AB70" s="15">
        <v>6.67</v>
      </c>
      <c r="AC70" s="15">
        <v>135.81</v>
      </c>
      <c r="AD70" s="15">
        <f t="shared" si="2"/>
        <v>132.78419367499998</v>
      </c>
    </row>
    <row r="71" spans="1:30" ht="24" x14ac:dyDescent="0.2">
      <c r="A71" s="62">
        <v>47</v>
      </c>
      <c r="B71" s="62">
        <v>69</v>
      </c>
      <c r="C71" s="38" t="s">
        <v>12</v>
      </c>
      <c r="D71" s="38" t="s">
        <v>92</v>
      </c>
      <c r="E71" s="15">
        <v>3</v>
      </c>
      <c r="F71" s="58">
        <v>10.700000000000001</v>
      </c>
      <c r="G71" s="15">
        <v>0</v>
      </c>
      <c r="H71" s="69">
        <v>20</v>
      </c>
      <c r="I71" s="15">
        <v>0</v>
      </c>
      <c r="J71" s="15">
        <v>4.59</v>
      </c>
      <c r="K71" s="15">
        <v>0</v>
      </c>
      <c r="L71" s="15">
        <v>0</v>
      </c>
      <c r="M71" s="15">
        <v>0</v>
      </c>
      <c r="N71" s="15">
        <v>0</v>
      </c>
      <c r="O71" s="15">
        <v>10</v>
      </c>
      <c r="P71" s="15">
        <v>25</v>
      </c>
      <c r="Q71" s="15">
        <v>4.67</v>
      </c>
      <c r="R71" s="15">
        <v>2</v>
      </c>
      <c r="S71" s="15">
        <v>4.67</v>
      </c>
      <c r="T71" s="15">
        <v>5</v>
      </c>
      <c r="U71" s="15">
        <v>3.33</v>
      </c>
      <c r="V71" s="15">
        <v>0</v>
      </c>
      <c r="W71" s="15">
        <v>9.52</v>
      </c>
      <c r="X71" s="15">
        <v>0</v>
      </c>
      <c r="Y71" s="15">
        <v>27</v>
      </c>
      <c r="Z71" s="15">
        <v>1.33</v>
      </c>
      <c r="AA71" s="15">
        <v>0</v>
      </c>
      <c r="AB71" s="15">
        <v>1</v>
      </c>
      <c r="AC71" s="15">
        <v>141.11000000000001</v>
      </c>
      <c r="AD71" s="15">
        <f t="shared" si="2"/>
        <v>131.81000000000003</v>
      </c>
    </row>
    <row r="72" spans="1:30" ht="24" x14ac:dyDescent="0.2">
      <c r="A72" s="62">
        <v>67</v>
      </c>
      <c r="B72" s="62">
        <v>70</v>
      </c>
      <c r="C72" s="38" t="s">
        <v>26</v>
      </c>
      <c r="D72" s="38" t="s">
        <v>143</v>
      </c>
      <c r="E72" s="15">
        <v>21</v>
      </c>
      <c r="F72" s="58">
        <v>10.858109862500001</v>
      </c>
      <c r="G72" s="15">
        <v>0</v>
      </c>
      <c r="H72" s="15">
        <v>0</v>
      </c>
      <c r="I72" s="15">
        <v>2</v>
      </c>
      <c r="J72" s="15">
        <v>2.2000000000000002</v>
      </c>
      <c r="K72" s="15">
        <v>0</v>
      </c>
      <c r="L72" s="15">
        <v>0</v>
      </c>
      <c r="M72" s="15">
        <v>0</v>
      </c>
      <c r="N72" s="15">
        <v>0</v>
      </c>
      <c r="O72" s="15">
        <v>5</v>
      </c>
      <c r="P72" s="15">
        <v>25</v>
      </c>
      <c r="Q72" s="15">
        <v>2</v>
      </c>
      <c r="R72" s="15">
        <v>1</v>
      </c>
      <c r="S72" s="15">
        <v>3</v>
      </c>
      <c r="T72" s="15">
        <v>2</v>
      </c>
      <c r="U72" s="15">
        <v>3</v>
      </c>
      <c r="V72" s="15">
        <v>0</v>
      </c>
      <c r="W72" s="15">
        <v>25</v>
      </c>
      <c r="X72" s="15">
        <v>3.67</v>
      </c>
      <c r="Y72" s="15">
        <v>18.728000000000002</v>
      </c>
      <c r="Z72" s="15">
        <v>2</v>
      </c>
      <c r="AA72" s="15">
        <v>0</v>
      </c>
      <c r="AB72" s="15">
        <v>5</v>
      </c>
      <c r="AC72" s="15">
        <v>128.80000000000001</v>
      </c>
      <c r="AD72" s="15">
        <f t="shared" si="2"/>
        <v>131.4561098625</v>
      </c>
    </row>
    <row r="73" spans="1:30" ht="24" x14ac:dyDescent="0.2">
      <c r="A73" s="62">
        <v>94</v>
      </c>
      <c r="B73" s="62">
        <v>71</v>
      </c>
      <c r="C73" s="63" t="s">
        <v>15</v>
      </c>
      <c r="D73" s="38" t="s">
        <v>39</v>
      </c>
      <c r="E73" s="15">
        <v>24</v>
      </c>
      <c r="F73" s="58">
        <v>3.5800374999999995</v>
      </c>
      <c r="G73" s="15">
        <v>0</v>
      </c>
      <c r="H73" s="15">
        <v>0</v>
      </c>
      <c r="I73" s="15">
        <v>0</v>
      </c>
      <c r="J73" s="15">
        <v>2.4900000000000002</v>
      </c>
      <c r="K73" s="15">
        <v>0</v>
      </c>
      <c r="L73" s="15">
        <v>0</v>
      </c>
      <c r="M73" s="15">
        <v>0</v>
      </c>
      <c r="N73" s="15">
        <v>20</v>
      </c>
      <c r="O73" s="15">
        <v>0</v>
      </c>
      <c r="P73" s="15">
        <v>30</v>
      </c>
      <c r="Q73" s="15">
        <v>4</v>
      </c>
      <c r="R73" s="15">
        <v>2.33</v>
      </c>
      <c r="S73" s="15">
        <v>2.67</v>
      </c>
      <c r="T73" s="15">
        <v>2.33</v>
      </c>
      <c r="U73" s="15">
        <v>1.67</v>
      </c>
      <c r="V73" s="15">
        <v>0</v>
      </c>
      <c r="W73" s="15">
        <v>5.68</v>
      </c>
      <c r="X73" s="15">
        <v>3</v>
      </c>
      <c r="Y73" s="15">
        <v>19.271999999999998</v>
      </c>
      <c r="Z73" s="15">
        <v>4</v>
      </c>
      <c r="AA73" s="15">
        <v>0</v>
      </c>
      <c r="AB73" s="15">
        <v>6</v>
      </c>
      <c r="AC73" s="15">
        <v>105.84</v>
      </c>
      <c r="AD73" s="15">
        <f t="shared" si="2"/>
        <v>131.02203749999998</v>
      </c>
    </row>
    <row r="74" spans="1:30" ht="24" x14ac:dyDescent="0.2">
      <c r="A74" s="62">
        <v>72</v>
      </c>
      <c r="B74" s="62">
        <v>72</v>
      </c>
      <c r="C74" s="38" t="s">
        <v>30</v>
      </c>
      <c r="D74" s="38" t="s">
        <v>31</v>
      </c>
      <c r="E74" s="15">
        <v>30</v>
      </c>
      <c r="F74" s="58">
        <v>1.1774774888113231</v>
      </c>
      <c r="G74" s="15">
        <v>0</v>
      </c>
      <c r="H74" s="15">
        <v>10</v>
      </c>
      <c r="I74" s="15">
        <v>0</v>
      </c>
      <c r="J74" s="15">
        <v>1.19</v>
      </c>
      <c r="K74" s="15">
        <v>0</v>
      </c>
      <c r="L74" s="15">
        <v>0</v>
      </c>
      <c r="M74" s="15">
        <v>0</v>
      </c>
      <c r="N74" s="15">
        <v>20</v>
      </c>
      <c r="O74" s="15">
        <v>0</v>
      </c>
      <c r="P74" s="15">
        <v>30</v>
      </c>
      <c r="Q74" s="15">
        <v>4</v>
      </c>
      <c r="R74" s="15">
        <v>2</v>
      </c>
      <c r="S74" s="15">
        <v>3</v>
      </c>
      <c r="T74" s="15">
        <v>3</v>
      </c>
      <c r="U74" s="15">
        <v>2</v>
      </c>
      <c r="V74" s="15">
        <v>0</v>
      </c>
      <c r="W74" s="15">
        <v>2</v>
      </c>
      <c r="X74" s="15">
        <v>0</v>
      </c>
      <c r="Y74" s="15">
        <v>15</v>
      </c>
      <c r="Z74" s="15">
        <v>0.33</v>
      </c>
      <c r="AA74" s="15">
        <v>0</v>
      </c>
      <c r="AB74" s="15">
        <v>6.67</v>
      </c>
      <c r="AC74" s="15">
        <v>121.19</v>
      </c>
      <c r="AD74" s="15">
        <f t="shared" si="2"/>
        <v>130.36747748881132</v>
      </c>
    </row>
    <row r="75" spans="1:30" ht="36" x14ac:dyDescent="0.2">
      <c r="A75" s="62">
        <v>88</v>
      </c>
      <c r="B75" s="62">
        <v>73</v>
      </c>
      <c r="C75" s="63" t="s">
        <v>153</v>
      </c>
      <c r="D75" s="38" t="s">
        <v>154</v>
      </c>
      <c r="E75" s="15">
        <v>30</v>
      </c>
      <c r="F75" s="58">
        <v>10.069065394181488</v>
      </c>
      <c r="G75" s="15">
        <v>0</v>
      </c>
      <c r="H75" s="15">
        <v>10</v>
      </c>
      <c r="I75" s="15">
        <v>0</v>
      </c>
      <c r="J75" s="15">
        <v>1.1100000000000001</v>
      </c>
      <c r="K75" s="15">
        <v>0</v>
      </c>
      <c r="L75" s="15">
        <v>0</v>
      </c>
      <c r="M75" s="15">
        <v>0</v>
      </c>
      <c r="N75" s="15">
        <v>17.95</v>
      </c>
      <c r="O75" s="15">
        <v>5</v>
      </c>
      <c r="P75" s="15">
        <v>25</v>
      </c>
      <c r="Q75" s="15">
        <v>1</v>
      </c>
      <c r="R75" s="15">
        <v>0.67</v>
      </c>
      <c r="S75" s="15">
        <v>1.67</v>
      </c>
      <c r="T75" s="15">
        <v>0.67</v>
      </c>
      <c r="U75" s="15">
        <v>2.33</v>
      </c>
      <c r="V75" s="15">
        <v>0</v>
      </c>
      <c r="W75" s="15">
        <v>0</v>
      </c>
      <c r="X75" s="15">
        <v>0</v>
      </c>
      <c r="Y75" s="15">
        <v>23</v>
      </c>
      <c r="Z75" s="15">
        <v>0.67</v>
      </c>
      <c r="AA75" s="15">
        <v>0</v>
      </c>
      <c r="AB75" s="15">
        <v>0</v>
      </c>
      <c r="AC75" s="15">
        <v>107.93</v>
      </c>
      <c r="AD75" s="15">
        <f t="shared" si="2"/>
        <v>129.13906539418147</v>
      </c>
    </row>
    <row r="76" spans="1:30" ht="24" x14ac:dyDescent="0.2">
      <c r="A76" s="62">
        <v>63</v>
      </c>
      <c r="B76" s="62">
        <v>74</v>
      </c>
      <c r="C76" s="38" t="s">
        <v>23</v>
      </c>
      <c r="D76" s="38" t="s">
        <v>55</v>
      </c>
      <c r="E76" s="15">
        <v>21</v>
      </c>
      <c r="F76" s="58">
        <v>11.000000000000002</v>
      </c>
      <c r="G76" s="15">
        <v>0</v>
      </c>
      <c r="H76" s="15">
        <v>10</v>
      </c>
      <c r="I76" s="15">
        <v>0</v>
      </c>
      <c r="J76" s="15">
        <v>1.9</v>
      </c>
      <c r="K76" s="15">
        <v>0</v>
      </c>
      <c r="L76" s="15">
        <v>0</v>
      </c>
      <c r="M76" s="15">
        <v>0</v>
      </c>
      <c r="N76" s="15">
        <v>0</v>
      </c>
      <c r="O76" s="15">
        <v>10</v>
      </c>
      <c r="P76" s="15">
        <v>25</v>
      </c>
      <c r="Q76" s="15">
        <v>3.67</v>
      </c>
      <c r="R76" s="15">
        <v>1</v>
      </c>
      <c r="S76" s="15">
        <v>4</v>
      </c>
      <c r="T76" s="15">
        <v>4</v>
      </c>
      <c r="U76" s="15">
        <v>5</v>
      </c>
      <c r="V76" s="15">
        <v>0</v>
      </c>
      <c r="W76" s="15">
        <v>19</v>
      </c>
      <c r="X76" s="15">
        <v>0</v>
      </c>
      <c r="Y76" s="15">
        <v>9.1999999999999993</v>
      </c>
      <c r="Z76" s="15">
        <v>0</v>
      </c>
      <c r="AA76" s="15">
        <v>0</v>
      </c>
      <c r="AB76" s="15">
        <v>4</v>
      </c>
      <c r="AC76" s="15">
        <v>131.56</v>
      </c>
      <c r="AD76" s="15">
        <f t="shared" si="2"/>
        <v>128.77000000000001</v>
      </c>
    </row>
    <row r="77" spans="1:30" ht="24" x14ac:dyDescent="0.2">
      <c r="A77" s="62">
        <v>87</v>
      </c>
      <c r="B77" s="62">
        <v>75</v>
      </c>
      <c r="C77" s="63" t="s">
        <v>11</v>
      </c>
      <c r="D77" s="38" t="s">
        <v>32</v>
      </c>
      <c r="E77" s="15">
        <v>27</v>
      </c>
      <c r="F77" s="58">
        <v>12.236224999999999</v>
      </c>
      <c r="G77" s="15">
        <v>0</v>
      </c>
      <c r="H77" s="15">
        <v>0</v>
      </c>
      <c r="I77" s="15">
        <v>0</v>
      </c>
      <c r="J77" s="15">
        <v>1.39</v>
      </c>
      <c r="K77" s="15">
        <v>0</v>
      </c>
      <c r="L77" s="15">
        <v>0</v>
      </c>
      <c r="M77" s="15">
        <v>0</v>
      </c>
      <c r="N77" s="15">
        <v>18.239999999999998</v>
      </c>
      <c r="O77" s="15">
        <v>0</v>
      </c>
      <c r="P77" s="15">
        <v>30</v>
      </c>
      <c r="Q77" s="15">
        <v>2</v>
      </c>
      <c r="R77" s="15">
        <v>1.33</v>
      </c>
      <c r="S77" s="15">
        <v>2.67</v>
      </c>
      <c r="T77" s="15">
        <v>2</v>
      </c>
      <c r="U77" s="15">
        <v>2.33</v>
      </c>
      <c r="V77" s="15">
        <v>0</v>
      </c>
      <c r="W77" s="15">
        <v>0</v>
      </c>
      <c r="X77" s="15">
        <v>0.33</v>
      </c>
      <c r="Y77" s="15">
        <v>16.071999999999999</v>
      </c>
      <c r="Z77" s="15">
        <v>2.33</v>
      </c>
      <c r="AA77" s="15">
        <v>0</v>
      </c>
      <c r="AB77" s="15">
        <v>9.67</v>
      </c>
      <c r="AC77" s="15">
        <v>108.72</v>
      </c>
      <c r="AD77" s="15">
        <f t="shared" si="2"/>
        <v>127.598225</v>
      </c>
    </row>
    <row r="78" spans="1:30" ht="24" x14ac:dyDescent="0.2">
      <c r="A78" s="62">
        <v>73</v>
      </c>
      <c r="B78" s="62">
        <v>76</v>
      </c>
      <c r="C78" s="38" t="s">
        <v>18</v>
      </c>
      <c r="D78" s="38" t="s">
        <v>111</v>
      </c>
      <c r="E78" s="15">
        <v>12</v>
      </c>
      <c r="F78" s="58">
        <v>21.9058694625</v>
      </c>
      <c r="G78" s="15">
        <v>0</v>
      </c>
      <c r="H78" s="15">
        <v>0</v>
      </c>
      <c r="I78" s="15">
        <v>0</v>
      </c>
      <c r="J78" s="15">
        <v>2.76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25</v>
      </c>
      <c r="Q78" s="15">
        <v>1</v>
      </c>
      <c r="R78" s="15">
        <v>4</v>
      </c>
      <c r="S78" s="15">
        <v>4.67</v>
      </c>
      <c r="T78" s="15">
        <v>4.33</v>
      </c>
      <c r="U78" s="15">
        <v>3</v>
      </c>
      <c r="V78" s="15">
        <v>0</v>
      </c>
      <c r="W78" s="15">
        <v>34</v>
      </c>
      <c r="X78" s="15">
        <v>0</v>
      </c>
      <c r="Y78" s="15">
        <v>0</v>
      </c>
      <c r="Z78" s="15">
        <v>8.67</v>
      </c>
      <c r="AA78" s="15">
        <v>0</v>
      </c>
      <c r="AB78" s="15">
        <v>6</v>
      </c>
      <c r="AC78" s="15">
        <v>120.42</v>
      </c>
      <c r="AD78" s="15">
        <f t="shared" si="2"/>
        <v>127.3358694625</v>
      </c>
    </row>
    <row r="79" spans="1:30" ht="24" x14ac:dyDescent="0.2">
      <c r="A79" s="62">
        <v>71</v>
      </c>
      <c r="B79" s="62">
        <v>77</v>
      </c>
      <c r="C79" s="38" t="s">
        <v>14</v>
      </c>
      <c r="D79" s="38" t="s">
        <v>144</v>
      </c>
      <c r="E79" s="15">
        <v>30</v>
      </c>
      <c r="F79" s="58">
        <v>7.737499999999998</v>
      </c>
      <c r="G79" s="15">
        <v>0</v>
      </c>
      <c r="H79" s="15">
        <v>10</v>
      </c>
      <c r="I79" s="15">
        <v>0</v>
      </c>
      <c r="J79" s="15">
        <v>2.23</v>
      </c>
      <c r="K79" s="15">
        <v>0</v>
      </c>
      <c r="L79" s="15">
        <v>0</v>
      </c>
      <c r="M79" s="15">
        <v>0</v>
      </c>
      <c r="N79" s="15">
        <v>0</v>
      </c>
      <c r="O79" s="15">
        <v>8</v>
      </c>
      <c r="P79" s="15">
        <v>25</v>
      </c>
      <c r="Q79" s="15">
        <v>2.33</v>
      </c>
      <c r="R79" s="15">
        <v>2</v>
      </c>
      <c r="S79" s="15">
        <v>2.33</v>
      </c>
      <c r="T79" s="15">
        <v>2.33</v>
      </c>
      <c r="U79" s="15">
        <v>3</v>
      </c>
      <c r="V79" s="15">
        <v>0</v>
      </c>
      <c r="W79" s="15">
        <v>8</v>
      </c>
      <c r="X79" s="15">
        <v>0</v>
      </c>
      <c r="Y79" s="15">
        <v>14</v>
      </c>
      <c r="Z79" s="15">
        <v>3</v>
      </c>
      <c r="AA79" s="15">
        <v>0</v>
      </c>
      <c r="AB79" s="15">
        <v>6</v>
      </c>
      <c r="AC79" s="15">
        <v>121.23</v>
      </c>
      <c r="AD79" s="15">
        <f t="shared" si="2"/>
        <v>125.9575</v>
      </c>
    </row>
    <row r="80" spans="1:30" ht="24" x14ac:dyDescent="0.2">
      <c r="A80" s="62">
        <v>96</v>
      </c>
      <c r="B80" s="62">
        <v>78</v>
      </c>
      <c r="C80" s="63" t="s">
        <v>15</v>
      </c>
      <c r="D80" s="38" t="s">
        <v>36</v>
      </c>
      <c r="E80" s="15">
        <v>21</v>
      </c>
      <c r="F80" s="58">
        <v>0</v>
      </c>
      <c r="G80" s="15">
        <v>0</v>
      </c>
      <c r="H80" s="15">
        <v>0</v>
      </c>
      <c r="I80" s="15">
        <v>0</v>
      </c>
      <c r="J80" s="15">
        <v>2.4900000000000002</v>
      </c>
      <c r="K80" s="15">
        <v>0</v>
      </c>
      <c r="L80" s="15">
        <v>0</v>
      </c>
      <c r="M80" s="15">
        <v>0</v>
      </c>
      <c r="N80" s="15">
        <v>20</v>
      </c>
      <c r="O80" s="15">
        <v>5</v>
      </c>
      <c r="P80" s="15">
        <v>30</v>
      </c>
      <c r="Q80" s="15">
        <v>4</v>
      </c>
      <c r="R80" s="15">
        <v>2.33</v>
      </c>
      <c r="S80" s="15">
        <v>3</v>
      </c>
      <c r="T80" s="15">
        <v>2.33</v>
      </c>
      <c r="U80" s="15">
        <v>1.67</v>
      </c>
      <c r="V80" s="15">
        <v>0</v>
      </c>
      <c r="W80" s="15">
        <v>2</v>
      </c>
      <c r="X80" s="15">
        <v>0</v>
      </c>
      <c r="Y80" s="15">
        <v>19.271999999999998</v>
      </c>
      <c r="Z80" s="15">
        <v>5</v>
      </c>
      <c r="AA80" s="15">
        <v>0</v>
      </c>
      <c r="AB80" s="15">
        <v>6</v>
      </c>
      <c r="AC80" s="15">
        <v>100.69</v>
      </c>
      <c r="AD80" s="15">
        <f t="shared" si="2"/>
        <v>124.09200000000001</v>
      </c>
    </row>
    <row r="81" spans="1:30" ht="24" x14ac:dyDescent="0.2">
      <c r="A81" s="62">
        <v>93</v>
      </c>
      <c r="B81" s="62">
        <v>79</v>
      </c>
      <c r="C81" s="63" t="s">
        <v>33</v>
      </c>
      <c r="D81" s="38" t="s">
        <v>34</v>
      </c>
      <c r="E81" s="15">
        <v>27</v>
      </c>
      <c r="F81" s="58">
        <v>8.5881499999999988</v>
      </c>
      <c r="G81" s="15">
        <v>0</v>
      </c>
      <c r="H81" s="15">
        <v>0</v>
      </c>
      <c r="I81" s="15">
        <v>0</v>
      </c>
      <c r="J81" s="15">
        <v>1.77</v>
      </c>
      <c r="K81" s="15">
        <v>0</v>
      </c>
      <c r="L81" s="15">
        <v>0</v>
      </c>
      <c r="M81" s="15">
        <v>0</v>
      </c>
      <c r="N81" s="15">
        <v>14.8</v>
      </c>
      <c r="O81" s="15">
        <v>5</v>
      </c>
      <c r="P81" s="15">
        <v>25</v>
      </c>
      <c r="Q81" s="15">
        <v>2.33</v>
      </c>
      <c r="R81" s="15">
        <v>2</v>
      </c>
      <c r="S81" s="15">
        <v>2.67</v>
      </c>
      <c r="T81" s="15">
        <v>1.67</v>
      </c>
      <c r="U81" s="15">
        <v>2</v>
      </c>
      <c r="V81" s="15">
        <v>5</v>
      </c>
      <c r="W81" s="15">
        <v>5</v>
      </c>
      <c r="X81" s="15">
        <v>0</v>
      </c>
      <c r="Y81" s="15">
        <v>20.327999999999999</v>
      </c>
      <c r="Z81" s="15">
        <v>0.67</v>
      </c>
      <c r="AA81" s="15">
        <v>0</v>
      </c>
      <c r="AB81" s="15">
        <v>0</v>
      </c>
      <c r="AC81" s="15">
        <v>106.09</v>
      </c>
      <c r="AD81" s="15">
        <f t="shared" si="2"/>
        <v>123.82615000000001</v>
      </c>
    </row>
    <row r="82" spans="1:30" ht="24" x14ac:dyDescent="0.2">
      <c r="A82" s="62">
        <v>68</v>
      </c>
      <c r="B82" s="62">
        <v>80</v>
      </c>
      <c r="C82" s="38" t="s">
        <v>12</v>
      </c>
      <c r="D82" s="38" t="s">
        <v>50</v>
      </c>
      <c r="E82" s="15">
        <v>0</v>
      </c>
      <c r="F82" s="58">
        <v>6.0499999999999989</v>
      </c>
      <c r="G82" s="15">
        <v>0</v>
      </c>
      <c r="H82" s="15">
        <v>20</v>
      </c>
      <c r="I82" s="15">
        <v>0</v>
      </c>
      <c r="J82" s="15">
        <v>4.6100000000000003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30</v>
      </c>
      <c r="Q82" s="15">
        <v>4</v>
      </c>
      <c r="R82" s="15">
        <v>2</v>
      </c>
      <c r="S82" s="15">
        <v>3</v>
      </c>
      <c r="T82" s="15">
        <v>3</v>
      </c>
      <c r="U82" s="15">
        <v>2.67</v>
      </c>
      <c r="V82" s="15">
        <v>0</v>
      </c>
      <c r="W82" s="15">
        <v>8.9499999999999993</v>
      </c>
      <c r="X82" s="15">
        <v>0</v>
      </c>
      <c r="Y82" s="15">
        <v>30</v>
      </c>
      <c r="Z82" s="15">
        <v>4.67</v>
      </c>
      <c r="AA82" s="15">
        <v>0</v>
      </c>
      <c r="AB82" s="15">
        <v>3</v>
      </c>
      <c r="AC82" s="15">
        <v>125.96</v>
      </c>
      <c r="AD82" s="15">
        <f t="shared" si="2"/>
        <v>121.95</v>
      </c>
    </row>
    <row r="83" spans="1:30" ht="24" x14ac:dyDescent="0.2">
      <c r="A83" s="62">
        <v>58</v>
      </c>
      <c r="B83" s="62">
        <v>81</v>
      </c>
      <c r="C83" s="38" t="s">
        <v>89</v>
      </c>
      <c r="D83" s="38" t="s">
        <v>103</v>
      </c>
      <c r="E83" s="15">
        <v>27</v>
      </c>
      <c r="F83" s="58">
        <v>7.25</v>
      </c>
      <c r="G83" s="15">
        <v>0</v>
      </c>
      <c r="H83" s="69">
        <v>20</v>
      </c>
      <c r="I83" s="15">
        <v>0</v>
      </c>
      <c r="J83" s="15">
        <v>1.26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25</v>
      </c>
      <c r="Q83" s="15">
        <v>2</v>
      </c>
      <c r="R83" s="15">
        <v>0.67</v>
      </c>
      <c r="S83" s="15">
        <v>3</v>
      </c>
      <c r="T83" s="15">
        <v>2</v>
      </c>
      <c r="U83" s="15">
        <v>2.67</v>
      </c>
      <c r="V83" s="15">
        <v>0</v>
      </c>
      <c r="W83" s="15">
        <v>4</v>
      </c>
      <c r="X83" s="15">
        <v>0</v>
      </c>
      <c r="Y83" s="15">
        <v>27</v>
      </c>
      <c r="Z83" s="15">
        <v>0</v>
      </c>
      <c r="AA83" s="15">
        <v>0</v>
      </c>
      <c r="AB83" s="15">
        <v>0</v>
      </c>
      <c r="AC83" s="15">
        <v>134.6</v>
      </c>
      <c r="AD83" s="15">
        <f t="shared" si="2"/>
        <v>121.85</v>
      </c>
    </row>
    <row r="84" spans="1:30" x14ac:dyDescent="0.2">
      <c r="A84" s="62">
        <v>74</v>
      </c>
      <c r="B84" s="62">
        <v>82</v>
      </c>
      <c r="C84" s="38" t="s">
        <v>26</v>
      </c>
      <c r="D84" s="38" t="s">
        <v>145</v>
      </c>
      <c r="E84" s="15">
        <v>18</v>
      </c>
      <c r="F84" s="58">
        <v>11.734999999999999</v>
      </c>
      <c r="G84" s="15">
        <v>0</v>
      </c>
      <c r="H84" s="15">
        <v>0</v>
      </c>
      <c r="I84" s="15">
        <v>2</v>
      </c>
      <c r="J84" s="15">
        <v>2.2000000000000002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25</v>
      </c>
      <c r="Q84" s="15">
        <v>2</v>
      </c>
      <c r="R84" s="15">
        <v>1</v>
      </c>
      <c r="S84" s="15">
        <v>3</v>
      </c>
      <c r="T84" s="15">
        <v>2</v>
      </c>
      <c r="U84" s="15">
        <v>3</v>
      </c>
      <c r="V84" s="15">
        <v>0</v>
      </c>
      <c r="W84" s="15">
        <v>23.33</v>
      </c>
      <c r="X84" s="15">
        <v>3.67</v>
      </c>
      <c r="Y84" s="15">
        <v>18.2</v>
      </c>
      <c r="Z84" s="15">
        <v>2</v>
      </c>
      <c r="AA84" s="15">
        <v>0</v>
      </c>
      <c r="AB84" s="15">
        <v>4</v>
      </c>
      <c r="AC84" s="15">
        <v>120.2</v>
      </c>
      <c r="AD84" s="15">
        <f t="shared" si="2"/>
        <v>121.13500000000001</v>
      </c>
    </row>
    <row r="85" spans="1:30" ht="20.25" customHeight="1" x14ac:dyDescent="0.2">
      <c r="A85" s="62">
        <v>69</v>
      </c>
      <c r="B85" s="62">
        <v>83</v>
      </c>
      <c r="C85" s="38" t="s">
        <v>16</v>
      </c>
      <c r="D85" s="38" t="s">
        <v>106</v>
      </c>
      <c r="E85" s="15">
        <v>30</v>
      </c>
      <c r="F85" s="58">
        <v>4.8100428401164201</v>
      </c>
      <c r="G85" s="15">
        <v>0</v>
      </c>
      <c r="H85" s="15">
        <v>20</v>
      </c>
      <c r="I85" s="15">
        <v>0</v>
      </c>
      <c r="J85" s="15">
        <v>2.14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30</v>
      </c>
      <c r="Q85" s="15">
        <v>2</v>
      </c>
      <c r="R85" s="15">
        <v>1</v>
      </c>
      <c r="S85" s="15">
        <v>1</v>
      </c>
      <c r="T85" s="15">
        <v>1.33</v>
      </c>
      <c r="U85" s="15">
        <v>2</v>
      </c>
      <c r="V85" s="15">
        <v>0</v>
      </c>
      <c r="W85" s="15">
        <v>0</v>
      </c>
      <c r="X85" s="15">
        <v>0.33</v>
      </c>
      <c r="Y85" s="15">
        <v>18.2</v>
      </c>
      <c r="Z85" s="15">
        <v>3.33</v>
      </c>
      <c r="AA85" s="15">
        <v>0</v>
      </c>
      <c r="AB85" s="15">
        <v>3.67</v>
      </c>
      <c r="AC85" s="15">
        <v>125.81</v>
      </c>
      <c r="AD85" s="15">
        <f t="shared" si="2"/>
        <v>119.81004284011642</v>
      </c>
    </row>
    <row r="86" spans="1:30" ht="18" customHeight="1" x14ac:dyDescent="0.2">
      <c r="A86" s="62">
        <v>78</v>
      </c>
      <c r="B86" s="62">
        <v>84</v>
      </c>
      <c r="C86" s="38" t="s">
        <v>18</v>
      </c>
      <c r="D86" s="38" t="s">
        <v>110</v>
      </c>
      <c r="E86" s="15">
        <v>15</v>
      </c>
      <c r="F86" s="58">
        <v>9.9025163000000003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25</v>
      </c>
      <c r="Q86" s="15">
        <v>1</v>
      </c>
      <c r="R86" s="15">
        <v>4</v>
      </c>
      <c r="S86" s="15">
        <v>4.67</v>
      </c>
      <c r="T86" s="15">
        <v>4.33</v>
      </c>
      <c r="U86" s="15">
        <v>3</v>
      </c>
      <c r="V86" s="15">
        <v>0</v>
      </c>
      <c r="W86" s="15">
        <v>21.01</v>
      </c>
      <c r="X86" s="15">
        <v>0</v>
      </c>
      <c r="Y86" s="15">
        <v>15</v>
      </c>
      <c r="Z86" s="15">
        <v>8.67</v>
      </c>
      <c r="AA86" s="15">
        <v>0</v>
      </c>
      <c r="AB86" s="15">
        <v>5</v>
      </c>
      <c r="AC86" s="15">
        <v>118.23</v>
      </c>
      <c r="AD86" s="15">
        <f t="shared" si="2"/>
        <v>119.34251630000001</v>
      </c>
    </row>
    <row r="87" spans="1:30" ht="21.75" customHeight="1" x14ac:dyDescent="0.2">
      <c r="A87" s="62">
        <v>75</v>
      </c>
      <c r="B87" s="62">
        <v>85</v>
      </c>
      <c r="C87" s="38" t="s">
        <v>26</v>
      </c>
      <c r="D87" s="38" t="s">
        <v>146</v>
      </c>
      <c r="E87" s="15">
        <v>24</v>
      </c>
      <c r="F87" s="58">
        <v>8.4987500000000011</v>
      </c>
      <c r="G87" s="15">
        <v>0</v>
      </c>
      <c r="H87" s="15">
        <v>0</v>
      </c>
      <c r="I87" s="15">
        <v>2</v>
      </c>
      <c r="J87" s="15">
        <v>2.2000000000000002</v>
      </c>
      <c r="K87" s="15">
        <v>0</v>
      </c>
      <c r="L87" s="15">
        <v>0</v>
      </c>
      <c r="M87" s="15">
        <v>0</v>
      </c>
      <c r="N87" s="15">
        <v>0</v>
      </c>
      <c r="O87" s="15">
        <v>10</v>
      </c>
      <c r="P87" s="15">
        <v>25</v>
      </c>
      <c r="Q87" s="15">
        <v>2</v>
      </c>
      <c r="R87" s="15">
        <v>1</v>
      </c>
      <c r="S87" s="15">
        <v>3</v>
      </c>
      <c r="T87" s="15">
        <v>2</v>
      </c>
      <c r="U87" s="15">
        <v>3</v>
      </c>
      <c r="V87" s="15">
        <v>0</v>
      </c>
      <c r="W87" s="15">
        <v>4.67</v>
      </c>
      <c r="X87" s="15">
        <v>0</v>
      </c>
      <c r="Y87" s="15">
        <v>18.2</v>
      </c>
      <c r="Z87" s="15">
        <v>2</v>
      </c>
      <c r="AA87" s="15">
        <v>0</v>
      </c>
      <c r="AB87" s="15">
        <v>10</v>
      </c>
      <c r="AC87" s="15">
        <v>119.87</v>
      </c>
      <c r="AD87" s="15">
        <f t="shared" si="2"/>
        <v>117.56875000000001</v>
      </c>
    </row>
    <row r="88" spans="1:30" ht="16.5" customHeight="1" x14ac:dyDescent="0.2">
      <c r="A88" s="62">
        <v>99</v>
      </c>
      <c r="B88" s="62">
        <v>86</v>
      </c>
      <c r="C88" s="63" t="s">
        <v>17</v>
      </c>
      <c r="D88" s="38" t="s">
        <v>160</v>
      </c>
      <c r="E88" s="15">
        <v>18</v>
      </c>
      <c r="F88" s="58">
        <v>1.7175999999999996</v>
      </c>
      <c r="G88" s="15">
        <v>0</v>
      </c>
      <c r="H88" s="15">
        <v>0</v>
      </c>
      <c r="I88" s="15">
        <v>0</v>
      </c>
      <c r="J88" s="15">
        <v>2.58</v>
      </c>
      <c r="K88" s="15">
        <v>0</v>
      </c>
      <c r="L88" s="15">
        <v>0</v>
      </c>
      <c r="M88" s="15">
        <v>0</v>
      </c>
      <c r="N88" s="15">
        <v>18.39</v>
      </c>
      <c r="O88" s="15">
        <v>10</v>
      </c>
      <c r="P88" s="15">
        <v>25</v>
      </c>
      <c r="Q88" s="15">
        <v>4.33</v>
      </c>
      <c r="R88" s="15">
        <v>2</v>
      </c>
      <c r="S88" s="15">
        <v>3.33</v>
      </c>
      <c r="T88" s="15">
        <v>1</v>
      </c>
      <c r="U88" s="15">
        <v>3</v>
      </c>
      <c r="V88" s="15">
        <v>1.67</v>
      </c>
      <c r="W88" s="15">
        <v>4</v>
      </c>
      <c r="X88" s="15">
        <v>0.33</v>
      </c>
      <c r="Y88" s="15">
        <v>15</v>
      </c>
      <c r="Z88" s="15">
        <v>0</v>
      </c>
      <c r="AA88" s="15">
        <v>0</v>
      </c>
      <c r="AB88" s="15">
        <v>3.67</v>
      </c>
      <c r="AC88" s="15">
        <v>95.64</v>
      </c>
      <c r="AD88" s="15">
        <f t="shared" si="2"/>
        <v>114.0176</v>
      </c>
    </row>
    <row r="89" spans="1:30" ht="16.5" customHeight="1" x14ac:dyDescent="0.2">
      <c r="A89" s="62">
        <v>82</v>
      </c>
      <c r="B89" s="62">
        <v>87</v>
      </c>
      <c r="C89" s="38" t="s">
        <v>14</v>
      </c>
      <c r="D89" s="38" t="s">
        <v>41</v>
      </c>
      <c r="E89" s="15">
        <v>27</v>
      </c>
      <c r="F89" s="58">
        <v>2.3749999999999991</v>
      </c>
      <c r="G89" s="15">
        <v>0</v>
      </c>
      <c r="H89" s="15">
        <v>10</v>
      </c>
      <c r="I89" s="15">
        <v>0</v>
      </c>
      <c r="J89" s="15">
        <v>2.23</v>
      </c>
      <c r="K89" s="15">
        <v>0</v>
      </c>
      <c r="L89" s="15">
        <v>0</v>
      </c>
      <c r="M89" s="15">
        <v>0</v>
      </c>
      <c r="N89" s="15">
        <v>0</v>
      </c>
      <c r="O89" s="15">
        <v>3</v>
      </c>
      <c r="P89" s="15">
        <v>25</v>
      </c>
      <c r="Q89" s="15">
        <v>2.33</v>
      </c>
      <c r="R89" s="15">
        <v>2</v>
      </c>
      <c r="S89" s="15">
        <v>2.33</v>
      </c>
      <c r="T89" s="15">
        <v>2.33</v>
      </c>
      <c r="U89" s="15">
        <v>3</v>
      </c>
      <c r="V89" s="15">
        <v>0</v>
      </c>
      <c r="W89" s="15">
        <v>8</v>
      </c>
      <c r="X89" s="15">
        <v>0</v>
      </c>
      <c r="Y89" s="15">
        <v>14</v>
      </c>
      <c r="Z89" s="15">
        <v>3</v>
      </c>
      <c r="AA89" s="15">
        <v>0</v>
      </c>
      <c r="AB89" s="15">
        <v>7.33</v>
      </c>
      <c r="AC89" s="15">
        <v>113.06</v>
      </c>
      <c r="AD89" s="15">
        <f t="shared" si="2"/>
        <v>113.92499999999998</v>
      </c>
    </row>
    <row r="90" spans="1:30" ht="16.5" customHeight="1" x14ac:dyDescent="0.2">
      <c r="A90" s="62">
        <v>79</v>
      </c>
      <c r="B90" s="62">
        <v>88</v>
      </c>
      <c r="C90" s="38" t="s">
        <v>16</v>
      </c>
      <c r="D90" s="38" t="s">
        <v>108</v>
      </c>
      <c r="E90" s="15">
        <v>21</v>
      </c>
      <c r="F90" s="58">
        <v>5.6791145879823883</v>
      </c>
      <c r="G90" s="15">
        <v>0</v>
      </c>
      <c r="H90" s="15">
        <v>10</v>
      </c>
      <c r="I90" s="15">
        <v>0</v>
      </c>
      <c r="J90" s="15">
        <v>2.14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30</v>
      </c>
      <c r="Q90" s="15">
        <v>2</v>
      </c>
      <c r="R90" s="15">
        <v>1</v>
      </c>
      <c r="S90" s="15">
        <v>1</v>
      </c>
      <c r="T90" s="15">
        <v>1.33</v>
      </c>
      <c r="U90" s="15">
        <v>2</v>
      </c>
      <c r="V90" s="15">
        <v>0</v>
      </c>
      <c r="W90" s="15">
        <v>9.33</v>
      </c>
      <c r="X90" s="15">
        <v>1.33</v>
      </c>
      <c r="Y90" s="15">
        <v>18.728000000000002</v>
      </c>
      <c r="Z90" s="15">
        <v>2.33</v>
      </c>
      <c r="AA90" s="15">
        <v>0</v>
      </c>
      <c r="AB90" s="15">
        <v>5</v>
      </c>
      <c r="AC90" s="15">
        <v>117.81</v>
      </c>
      <c r="AD90" s="15">
        <f t="shared" si="2"/>
        <v>112.86711458798239</v>
      </c>
    </row>
    <row r="91" spans="1:30" ht="24" x14ac:dyDescent="0.2">
      <c r="A91" s="62">
        <v>95</v>
      </c>
      <c r="B91" s="62">
        <v>89</v>
      </c>
      <c r="C91" s="63" t="s">
        <v>18</v>
      </c>
      <c r="D91" s="38" t="s">
        <v>77</v>
      </c>
      <c r="E91" s="15">
        <v>21</v>
      </c>
      <c r="F91" s="58">
        <v>9.9025163000000003</v>
      </c>
      <c r="G91" s="15">
        <v>0</v>
      </c>
      <c r="H91" s="15">
        <v>0</v>
      </c>
      <c r="I91" s="15">
        <v>0</v>
      </c>
      <c r="J91" s="15">
        <v>2.76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25</v>
      </c>
      <c r="Q91" s="15">
        <v>1</v>
      </c>
      <c r="R91" s="15">
        <v>4</v>
      </c>
      <c r="S91" s="15">
        <v>4.67</v>
      </c>
      <c r="T91" s="15">
        <v>4.33</v>
      </c>
      <c r="U91" s="15">
        <v>3</v>
      </c>
      <c r="V91" s="15">
        <v>0</v>
      </c>
      <c r="W91" s="15">
        <v>5.95</v>
      </c>
      <c r="X91" s="15">
        <v>0</v>
      </c>
      <c r="Y91" s="15">
        <v>15</v>
      </c>
      <c r="Z91" s="15">
        <v>8.67</v>
      </c>
      <c r="AA91" s="15">
        <v>0</v>
      </c>
      <c r="AB91" s="15">
        <v>6.67</v>
      </c>
      <c r="AC91" s="15">
        <v>105.04</v>
      </c>
      <c r="AD91" s="15">
        <f t="shared" si="2"/>
        <v>111.9525163</v>
      </c>
    </row>
    <row r="92" spans="1:30" ht="24" x14ac:dyDescent="0.2">
      <c r="A92" s="62">
        <v>97</v>
      </c>
      <c r="B92" s="62">
        <v>90</v>
      </c>
      <c r="C92" s="63" t="s">
        <v>33</v>
      </c>
      <c r="D92" s="38" t="s">
        <v>112</v>
      </c>
      <c r="E92" s="15">
        <v>18</v>
      </c>
      <c r="F92" s="58">
        <v>8.5881499999999988</v>
      </c>
      <c r="G92" s="15">
        <v>0</v>
      </c>
      <c r="H92" s="15">
        <v>0</v>
      </c>
      <c r="I92" s="15">
        <v>0</v>
      </c>
      <c r="J92" s="15">
        <v>2.13</v>
      </c>
      <c r="K92" s="15">
        <v>0</v>
      </c>
      <c r="L92" s="15">
        <v>0</v>
      </c>
      <c r="M92" s="15">
        <v>0</v>
      </c>
      <c r="N92" s="15">
        <v>14.8</v>
      </c>
      <c r="O92" s="15">
        <v>0</v>
      </c>
      <c r="P92" s="15">
        <v>30</v>
      </c>
      <c r="Q92" s="15">
        <v>4</v>
      </c>
      <c r="R92" s="15">
        <v>4</v>
      </c>
      <c r="S92" s="15">
        <v>3</v>
      </c>
      <c r="T92" s="15">
        <v>2</v>
      </c>
      <c r="U92" s="15">
        <v>2</v>
      </c>
      <c r="V92" s="15">
        <v>0</v>
      </c>
      <c r="W92" s="15">
        <v>6</v>
      </c>
      <c r="X92" s="15">
        <v>5</v>
      </c>
      <c r="Y92" s="15">
        <v>5</v>
      </c>
      <c r="Z92" s="15">
        <v>5</v>
      </c>
      <c r="AA92" s="15">
        <v>0</v>
      </c>
      <c r="AB92" s="15">
        <v>2.33</v>
      </c>
      <c r="AC92" s="15">
        <v>98.32</v>
      </c>
      <c r="AD92" s="15">
        <f t="shared" si="2"/>
        <v>111.84814999999999</v>
      </c>
    </row>
    <row r="93" spans="1:30" ht="24" x14ac:dyDescent="0.2">
      <c r="A93" s="62">
        <v>89</v>
      </c>
      <c r="B93" s="62">
        <v>91</v>
      </c>
      <c r="C93" s="63" t="s">
        <v>26</v>
      </c>
      <c r="D93" s="38" t="s">
        <v>155</v>
      </c>
      <c r="E93" s="15">
        <v>9</v>
      </c>
      <c r="F93" s="58">
        <v>6.875</v>
      </c>
      <c r="G93" s="15">
        <v>0</v>
      </c>
      <c r="H93" s="15">
        <v>0</v>
      </c>
      <c r="I93" s="15">
        <v>0</v>
      </c>
      <c r="J93" s="15">
        <v>2.2000000000000002</v>
      </c>
      <c r="K93" s="15">
        <v>0</v>
      </c>
      <c r="L93" s="15">
        <v>0</v>
      </c>
      <c r="M93" s="15">
        <v>0</v>
      </c>
      <c r="N93" s="15">
        <v>0</v>
      </c>
      <c r="O93" s="15">
        <v>3</v>
      </c>
      <c r="P93" s="15">
        <v>25</v>
      </c>
      <c r="Q93" s="15">
        <v>2</v>
      </c>
      <c r="R93" s="15">
        <v>1</v>
      </c>
      <c r="S93" s="15">
        <v>3</v>
      </c>
      <c r="T93" s="15">
        <v>2</v>
      </c>
      <c r="U93" s="15">
        <v>3</v>
      </c>
      <c r="V93" s="15">
        <v>0</v>
      </c>
      <c r="W93" s="15">
        <v>26.24</v>
      </c>
      <c r="X93" s="15">
        <v>3.33</v>
      </c>
      <c r="Y93" s="15">
        <v>18.2</v>
      </c>
      <c r="Z93" s="15">
        <v>2</v>
      </c>
      <c r="AA93" s="15">
        <v>0</v>
      </c>
      <c r="AB93" s="15">
        <v>5</v>
      </c>
      <c r="AC93" s="15">
        <v>107.77</v>
      </c>
      <c r="AD93" s="15">
        <f t="shared" si="2"/>
        <v>111.845</v>
      </c>
    </row>
    <row r="94" spans="1:30" ht="24" x14ac:dyDescent="0.2">
      <c r="A94" s="62">
        <v>84</v>
      </c>
      <c r="B94" s="62">
        <v>92</v>
      </c>
      <c r="C94" s="63" t="s">
        <v>18</v>
      </c>
      <c r="D94" s="38" t="s">
        <v>150</v>
      </c>
      <c r="E94" s="15">
        <v>27</v>
      </c>
      <c r="F94" s="58">
        <v>7.3256652124999988</v>
      </c>
      <c r="G94" s="15">
        <v>0</v>
      </c>
      <c r="H94" s="15">
        <v>0</v>
      </c>
      <c r="I94" s="15">
        <v>0</v>
      </c>
      <c r="J94" s="15">
        <v>2.76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25</v>
      </c>
      <c r="Q94" s="15">
        <v>1</v>
      </c>
      <c r="R94" s="15">
        <v>4</v>
      </c>
      <c r="S94" s="15">
        <v>4.67</v>
      </c>
      <c r="T94" s="15">
        <v>4.33</v>
      </c>
      <c r="U94" s="15">
        <v>3</v>
      </c>
      <c r="V94" s="15">
        <v>0</v>
      </c>
      <c r="W94" s="15">
        <v>7.2</v>
      </c>
      <c r="X94" s="15">
        <v>0</v>
      </c>
      <c r="Y94" s="15">
        <v>11.327999999999999</v>
      </c>
      <c r="Z94" s="15">
        <v>7.67</v>
      </c>
      <c r="AA94" s="15">
        <v>0</v>
      </c>
      <c r="AB94" s="15">
        <v>1.67</v>
      </c>
      <c r="AC94" s="15">
        <v>111.03</v>
      </c>
      <c r="AD94" s="15">
        <f t="shared" si="2"/>
        <v>106.95366521250001</v>
      </c>
    </row>
    <row r="95" spans="1:30" ht="24" x14ac:dyDescent="0.2">
      <c r="A95" s="62">
        <v>92</v>
      </c>
      <c r="B95" s="62">
        <v>93</v>
      </c>
      <c r="C95" s="63" t="s">
        <v>26</v>
      </c>
      <c r="D95" s="38" t="s">
        <v>158</v>
      </c>
      <c r="E95" s="15">
        <v>15</v>
      </c>
      <c r="F95" s="58">
        <v>9.0912499999999987</v>
      </c>
      <c r="G95" s="15">
        <v>0</v>
      </c>
      <c r="H95" s="15">
        <v>0</v>
      </c>
      <c r="I95" s="15">
        <v>2</v>
      </c>
      <c r="J95" s="15">
        <v>2.2000000000000002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25</v>
      </c>
      <c r="Q95" s="15">
        <v>2</v>
      </c>
      <c r="R95" s="15">
        <v>1</v>
      </c>
      <c r="S95" s="15">
        <v>3</v>
      </c>
      <c r="T95" s="15">
        <v>2</v>
      </c>
      <c r="U95" s="15">
        <v>3</v>
      </c>
      <c r="V95" s="15">
        <v>0</v>
      </c>
      <c r="W95" s="15">
        <v>10</v>
      </c>
      <c r="X95" s="15">
        <v>0.33</v>
      </c>
      <c r="Y95" s="15">
        <v>18.728000000000002</v>
      </c>
      <c r="Z95" s="15">
        <v>2</v>
      </c>
      <c r="AA95" s="15">
        <v>0</v>
      </c>
      <c r="AB95" s="15">
        <v>10</v>
      </c>
      <c r="AC95" s="15">
        <v>106.87</v>
      </c>
      <c r="AD95" s="15">
        <f t="shared" si="2"/>
        <v>105.34924999999998</v>
      </c>
    </row>
    <row r="96" spans="1:30" ht="24" x14ac:dyDescent="0.2">
      <c r="A96" s="62">
        <v>86</v>
      </c>
      <c r="B96" s="62">
        <v>94</v>
      </c>
      <c r="C96" s="63" t="s">
        <v>18</v>
      </c>
      <c r="D96" s="38" t="s">
        <v>152</v>
      </c>
      <c r="E96" s="15">
        <v>9</v>
      </c>
      <c r="F96" s="58">
        <v>4.1134211500000006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25</v>
      </c>
      <c r="Q96" s="15">
        <v>1</v>
      </c>
      <c r="R96" s="15">
        <v>4</v>
      </c>
      <c r="S96" s="15">
        <v>4.67</v>
      </c>
      <c r="T96" s="15">
        <v>4.33</v>
      </c>
      <c r="U96" s="15">
        <v>3</v>
      </c>
      <c r="V96" s="15">
        <v>0</v>
      </c>
      <c r="W96" s="15">
        <v>17.27</v>
      </c>
      <c r="X96" s="15">
        <v>0</v>
      </c>
      <c r="Y96" s="15">
        <v>15</v>
      </c>
      <c r="Z96" s="15">
        <v>8.67</v>
      </c>
      <c r="AA96" s="15">
        <v>0</v>
      </c>
      <c r="AB96" s="15">
        <v>6</v>
      </c>
      <c r="AC96" s="15">
        <v>109.49</v>
      </c>
      <c r="AD96" s="15">
        <f t="shared" si="2"/>
        <v>104.81342115</v>
      </c>
    </row>
    <row r="97" spans="1:30" ht="24" x14ac:dyDescent="0.2">
      <c r="A97" s="62">
        <v>83</v>
      </c>
      <c r="B97" s="62">
        <v>95</v>
      </c>
      <c r="C97" s="63" t="s">
        <v>12</v>
      </c>
      <c r="D97" s="38" t="s">
        <v>76</v>
      </c>
      <c r="E97" s="15">
        <v>9</v>
      </c>
      <c r="F97" s="58">
        <v>3.0249999999999999</v>
      </c>
      <c r="G97" s="15">
        <v>0</v>
      </c>
      <c r="H97" s="15">
        <v>0</v>
      </c>
      <c r="I97" s="15">
        <v>0</v>
      </c>
      <c r="J97" s="15">
        <v>4.59</v>
      </c>
      <c r="K97" s="15">
        <v>0</v>
      </c>
      <c r="L97" s="15">
        <v>0</v>
      </c>
      <c r="M97" s="15">
        <v>0</v>
      </c>
      <c r="N97" s="15">
        <v>0</v>
      </c>
      <c r="O97" s="15">
        <v>5</v>
      </c>
      <c r="P97" s="15">
        <v>25</v>
      </c>
      <c r="Q97" s="15">
        <v>4.67</v>
      </c>
      <c r="R97" s="15">
        <v>2</v>
      </c>
      <c r="S97" s="15">
        <v>4.67</v>
      </c>
      <c r="T97" s="15">
        <v>5</v>
      </c>
      <c r="U97" s="15">
        <v>3.33</v>
      </c>
      <c r="V97" s="15">
        <v>3.33</v>
      </c>
      <c r="W97" s="15">
        <v>8</v>
      </c>
      <c r="X97" s="15">
        <v>1.67</v>
      </c>
      <c r="Y97" s="15">
        <v>19.8</v>
      </c>
      <c r="Z97" s="15">
        <v>3</v>
      </c>
      <c r="AA97" s="15">
        <v>0</v>
      </c>
      <c r="AB97" s="15">
        <v>2.33</v>
      </c>
      <c r="AC97" s="15">
        <v>111.59</v>
      </c>
      <c r="AD97" s="15">
        <f t="shared" si="2"/>
        <v>104.41500000000001</v>
      </c>
    </row>
    <row r="98" spans="1:30" ht="24" x14ac:dyDescent="0.2">
      <c r="A98" s="62">
        <v>91</v>
      </c>
      <c r="B98" s="62">
        <v>96</v>
      </c>
      <c r="C98" s="63" t="s">
        <v>12</v>
      </c>
      <c r="D98" s="38" t="s">
        <v>157</v>
      </c>
      <c r="E98" s="15">
        <v>12</v>
      </c>
      <c r="F98" s="58">
        <v>7.4749999999999996</v>
      </c>
      <c r="G98" s="15">
        <v>0</v>
      </c>
      <c r="H98" s="15">
        <v>0</v>
      </c>
      <c r="I98" s="15">
        <v>0</v>
      </c>
      <c r="J98" s="15">
        <v>4.59</v>
      </c>
      <c r="K98" s="15">
        <v>0</v>
      </c>
      <c r="L98" s="15">
        <v>0</v>
      </c>
      <c r="M98" s="15">
        <v>0</v>
      </c>
      <c r="N98" s="15">
        <v>0</v>
      </c>
      <c r="O98" s="15">
        <v>10</v>
      </c>
      <c r="P98" s="15">
        <v>25</v>
      </c>
      <c r="Q98" s="15">
        <v>4.67</v>
      </c>
      <c r="R98" s="15">
        <v>2</v>
      </c>
      <c r="S98" s="15">
        <v>4.67</v>
      </c>
      <c r="T98" s="15">
        <v>5</v>
      </c>
      <c r="U98" s="15">
        <v>3.33</v>
      </c>
      <c r="V98" s="15">
        <v>0</v>
      </c>
      <c r="W98" s="15">
        <v>3</v>
      </c>
      <c r="X98" s="15">
        <v>0.33</v>
      </c>
      <c r="Y98" s="15">
        <v>19.8</v>
      </c>
      <c r="Z98" s="15">
        <v>1.33</v>
      </c>
      <c r="AA98" s="15">
        <v>0</v>
      </c>
      <c r="AB98" s="15">
        <v>1</v>
      </c>
      <c r="AC98" s="15">
        <v>106.93</v>
      </c>
      <c r="AD98" s="15">
        <f t="shared" si="2"/>
        <v>104.19499999999999</v>
      </c>
    </row>
    <row r="99" spans="1:30" ht="24" x14ac:dyDescent="0.2">
      <c r="A99" s="62">
        <v>90</v>
      </c>
      <c r="B99" s="62">
        <v>97</v>
      </c>
      <c r="C99" s="63" t="s">
        <v>26</v>
      </c>
      <c r="D99" s="38" t="s">
        <v>156</v>
      </c>
      <c r="E99" s="15">
        <v>6</v>
      </c>
      <c r="F99" s="58">
        <v>3.7499999999999991</v>
      </c>
      <c r="G99" s="15">
        <v>0</v>
      </c>
      <c r="H99" s="15">
        <v>10</v>
      </c>
      <c r="I99" s="15">
        <v>0</v>
      </c>
      <c r="J99" s="15">
        <v>2.2000000000000002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25</v>
      </c>
      <c r="Q99" s="15">
        <v>2</v>
      </c>
      <c r="R99" s="15">
        <v>1</v>
      </c>
      <c r="S99" s="15">
        <v>3</v>
      </c>
      <c r="T99" s="15">
        <v>2</v>
      </c>
      <c r="U99" s="15">
        <v>3</v>
      </c>
      <c r="V99" s="15">
        <v>0</v>
      </c>
      <c r="W99" s="15">
        <v>19.329999999999998</v>
      </c>
      <c r="X99" s="15">
        <v>1.67</v>
      </c>
      <c r="Y99" s="15">
        <v>18.2</v>
      </c>
      <c r="Z99" s="15">
        <v>2</v>
      </c>
      <c r="AA99" s="15">
        <v>0</v>
      </c>
      <c r="AB99" s="15">
        <v>4</v>
      </c>
      <c r="AC99" s="15">
        <v>107.08</v>
      </c>
      <c r="AD99" s="15">
        <f t="shared" ref="AD99:AD105" si="3">SUM(E99:AB99)</f>
        <v>103.15</v>
      </c>
    </row>
    <row r="100" spans="1:30" ht="36" x14ac:dyDescent="0.2">
      <c r="A100" s="62">
        <v>101</v>
      </c>
      <c r="B100" s="62">
        <v>98</v>
      </c>
      <c r="C100" s="63" t="s">
        <v>17</v>
      </c>
      <c r="D100" s="38" t="s">
        <v>161</v>
      </c>
      <c r="E100" s="15">
        <v>3</v>
      </c>
      <c r="F100" s="58">
        <v>0</v>
      </c>
      <c r="G100" s="15">
        <v>0</v>
      </c>
      <c r="H100" s="15">
        <v>10</v>
      </c>
      <c r="I100" s="15">
        <v>0</v>
      </c>
      <c r="J100" s="15">
        <v>2.58</v>
      </c>
      <c r="K100" s="15">
        <v>0</v>
      </c>
      <c r="L100" s="15">
        <v>0</v>
      </c>
      <c r="M100" s="15">
        <v>0</v>
      </c>
      <c r="N100" s="15">
        <v>18.39</v>
      </c>
      <c r="O100" s="15">
        <v>10</v>
      </c>
      <c r="P100" s="15">
        <v>25</v>
      </c>
      <c r="Q100" s="15">
        <v>4.33</v>
      </c>
      <c r="R100" s="15">
        <v>2</v>
      </c>
      <c r="S100" s="15">
        <v>3.33</v>
      </c>
      <c r="T100" s="15">
        <v>1</v>
      </c>
      <c r="U100" s="15">
        <v>3</v>
      </c>
      <c r="V100" s="15">
        <v>0</v>
      </c>
      <c r="W100" s="15">
        <v>1</v>
      </c>
      <c r="X100" s="15">
        <v>0</v>
      </c>
      <c r="Y100" s="15">
        <v>18.728000000000002</v>
      </c>
      <c r="Z100" s="15">
        <v>0.67</v>
      </c>
      <c r="AA100" s="15">
        <v>0</v>
      </c>
      <c r="AB100" s="15">
        <v>0</v>
      </c>
      <c r="AC100" s="15">
        <v>80.25</v>
      </c>
      <c r="AD100" s="15">
        <f t="shared" si="3"/>
        <v>103.02800000000001</v>
      </c>
    </row>
    <row r="101" spans="1:30" ht="27" customHeight="1" x14ac:dyDescent="0.2">
      <c r="A101" s="62">
        <v>85</v>
      </c>
      <c r="B101" s="62">
        <v>99</v>
      </c>
      <c r="C101" s="63" t="s">
        <v>23</v>
      </c>
      <c r="D101" s="38" t="s">
        <v>151</v>
      </c>
      <c r="E101" s="15">
        <v>24</v>
      </c>
      <c r="F101" s="58">
        <v>6.6874999999999991</v>
      </c>
      <c r="G101" s="15">
        <v>0</v>
      </c>
      <c r="H101" s="15">
        <v>10</v>
      </c>
      <c r="I101" s="15">
        <v>0</v>
      </c>
      <c r="J101" s="15">
        <v>1.9</v>
      </c>
      <c r="K101" s="15">
        <v>0</v>
      </c>
      <c r="L101" s="15">
        <v>0</v>
      </c>
      <c r="M101" s="15">
        <v>0</v>
      </c>
      <c r="N101" s="15">
        <v>0</v>
      </c>
      <c r="O101" s="15">
        <v>5</v>
      </c>
      <c r="P101" s="15">
        <v>25</v>
      </c>
      <c r="Q101" s="15">
        <v>3.67</v>
      </c>
      <c r="R101" s="15">
        <v>1</v>
      </c>
      <c r="S101" s="15">
        <v>4</v>
      </c>
      <c r="T101" s="15">
        <v>4</v>
      </c>
      <c r="U101" s="15">
        <v>5</v>
      </c>
      <c r="V101" s="15">
        <v>0</v>
      </c>
      <c r="W101" s="15">
        <v>6</v>
      </c>
      <c r="X101" s="15">
        <v>0.33</v>
      </c>
      <c r="Y101" s="15">
        <v>0</v>
      </c>
      <c r="Z101" s="15">
        <v>3.67</v>
      </c>
      <c r="AA101" s="15">
        <v>0</v>
      </c>
      <c r="AB101" s="15">
        <v>2</v>
      </c>
      <c r="AC101" s="15">
        <v>110.56</v>
      </c>
      <c r="AD101" s="15">
        <f t="shared" si="3"/>
        <v>102.25750000000001</v>
      </c>
    </row>
    <row r="102" spans="1:30" x14ac:dyDescent="0.2">
      <c r="A102" s="62">
        <v>100</v>
      </c>
      <c r="B102" s="62">
        <v>100</v>
      </c>
      <c r="C102" s="63" t="s">
        <v>53</v>
      </c>
      <c r="D102" s="38" t="s">
        <v>60</v>
      </c>
      <c r="E102" s="15">
        <v>24</v>
      </c>
      <c r="F102" s="58">
        <v>5.7874999999999988</v>
      </c>
      <c r="G102" s="15">
        <v>0</v>
      </c>
      <c r="H102" s="15">
        <v>0</v>
      </c>
      <c r="I102" s="15">
        <v>0</v>
      </c>
      <c r="J102" s="15">
        <v>1.39</v>
      </c>
      <c r="K102" s="15">
        <v>0</v>
      </c>
      <c r="L102" s="15">
        <v>0</v>
      </c>
      <c r="M102" s="15">
        <v>0</v>
      </c>
      <c r="N102" s="15">
        <v>19.89</v>
      </c>
      <c r="O102" s="15">
        <v>0</v>
      </c>
      <c r="P102" s="15">
        <v>15</v>
      </c>
      <c r="Q102" s="15">
        <v>1</v>
      </c>
      <c r="R102" s="15">
        <v>1</v>
      </c>
      <c r="S102" s="15">
        <v>1</v>
      </c>
      <c r="T102" s="15">
        <v>2.67</v>
      </c>
      <c r="U102" s="15">
        <v>2.33</v>
      </c>
      <c r="V102" s="15">
        <v>0</v>
      </c>
      <c r="W102" s="15">
        <v>10</v>
      </c>
      <c r="X102" s="15">
        <v>0</v>
      </c>
      <c r="Y102" s="15">
        <v>1</v>
      </c>
      <c r="Z102" s="15">
        <v>5</v>
      </c>
      <c r="AA102" s="15">
        <v>0</v>
      </c>
      <c r="AB102" s="15">
        <v>3.33</v>
      </c>
      <c r="AC102" s="15">
        <v>82.73</v>
      </c>
      <c r="AD102" s="15">
        <f t="shared" si="3"/>
        <v>93.397499999999994</v>
      </c>
    </row>
    <row r="103" spans="1:30" x14ac:dyDescent="0.2">
      <c r="A103" s="62">
        <v>98</v>
      </c>
      <c r="B103" s="62">
        <v>101</v>
      </c>
      <c r="C103" s="63" t="s">
        <v>26</v>
      </c>
      <c r="D103" s="38" t="s">
        <v>159</v>
      </c>
      <c r="E103" s="15">
        <v>12</v>
      </c>
      <c r="F103" s="58">
        <v>7.7262499999999994</v>
      </c>
      <c r="G103" s="15">
        <v>0</v>
      </c>
      <c r="H103" s="15">
        <v>10</v>
      </c>
      <c r="I103" s="15">
        <v>0</v>
      </c>
      <c r="J103" s="15">
        <v>2.2000000000000002</v>
      </c>
      <c r="K103" s="15">
        <v>0</v>
      </c>
      <c r="L103" s="15">
        <v>0</v>
      </c>
      <c r="M103" s="15">
        <v>0</v>
      </c>
      <c r="N103" s="15">
        <v>0</v>
      </c>
      <c r="O103" s="15">
        <v>10</v>
      </c>
      <c r="P103" s="15">
        <v>25</v>
      </c>
      <c r="Q103" s="15">
        <v>2</v>
      </c>
      <c r="R103" s="15">
        <v>1</v>
      </c>
      <c r="S103" s="15">
        <v>3</v>
      </c>
      <c r="T103" s="15">
        <v>2</v>
      </c>
      <c r="U103" s="15">
        <v>3</v>
      </c>
      <c r="V103" s="15">
        <v>0</v>
      </c>
      <c r="W103" s="15">
        <v>5</v>
      </c>
      <c r="X103" s="15">
        <v>0</v>
      </c>
      <c r="Y103" s="15">
        <v>6</v>
      </c>
      <c r="Z103" s="15">
        <v>2</v>
      </c>
      <c r="AA103" s="15">
        <v>0</v>
      </c>
      <c r="AB103" s="15">
        <v>0</v>
      </c>
      <c r="AC103" s="15">
        <v>98.2</v>
      </c>
      <c r="AD103" s="15">
        <f t="shared" si="3"/>
        <v>90.926249999999996</v>
      </c>
    </row>
    <row r="104" spans="1:30" ht="24" x14ac:dyDescent="0.2">
      <c r="A104" s="62">
        <v>103</v>
      </c>
      <c r="B104" s="62">
        <v>102</v>
      </c>
      <c r="C104" s="63" t="s">
        <v>61</v>
      </c>
      <c r="D104" s="38" t="s">
        <v>164</v>
      </c>
      <c r="E104" s="15">
        <v>27</v>
      </c>
      <c r="F104" s="58">
        <v>7.4375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18.73</v>
      </c>
      <c r="O104" s="15">
        <v>0</v>
      </c>
      <c r="P104" s="15">
        <v>25</v>
      </c>
      <c r="Q104" s="15">
        <v>2.33</v>
      </c>
      <c r="R104" s="15">
        <v>1.33</v>
      </c>
      <c r="S104" s="15">
        <v>3.33</v>
      </c>
      <c r="T104" s="15">
        <v>1.67</v>
      </c>
      <c r="U104" s="15">
        <v>1</v>
      </c>
      <c r="V104" s="15">
        <v>0</v>
      </c>
      <c r="W104" s="15">
        <v>0</v>
      </c>
      <c r="X104" s="15">
        <v>0</v>
      </c>
      <c r="Y104" s="15">
        <v>0.33</v>
      </c>
      <c r="Z104" s="15">
        <v>0</v>
      </c>
      <c r="AA104" s="15">
        <v>0</v>
      </c>
      <c r="AB104" s="15">
        <v>0</v>
      </c>
      <c r="AC104" s="15">
        <v>79.349999999999994</v>
      </c>
      <c r="AD104" s="15">
        <f t="shared" si="3"/>
        <v>90.507499999999993</v>
      </c>
    </row>
    <row r="105" spans="1:30" ht="24" x14ac:dyDescent="0.2">
      <c r="A105" s="62">
        <v>102</v>
      </c>
      <c r="B105" s="62">
        <v>103</v>
      </c>
      <c r="C105" s="63" t="s">
        <v>162</v>
      </c>
      <c r="D105" s="38" t="s">
        <v>163</v>
      </c>
      <c r="E105" s="15">
        <v>30</v>
      </c>
      <c r="F105" s="58">
        <v>0</v>
      </c>
      <c r="G105" s="15">
        <v>0</v>
      </c>
      <c r="H105" s="15">
        <v>10</v>
      </c>
      <c r="I105" s="15">
        <v>0</v>
      </c>
      <c r="J105" s="15">
        <v>0.87</v>
      </c>
      <c r="K105" s="15">
        <v>0</v>
      </c>
      <c r="L105" s="15">
        <v>0</v>
      </c>
      <c r="M105" s="15">
        <v>0</v>
      </c>
      <c r="N105" s="15">
        <v>0</v>
      </c>
      <c r="O105" s="15">
        <v>5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15</v>
      </c>
      <c r="Z105" s="15">
        <v>3</v>
      </c>
      <c r="AA105" s="15">
        <v>0</v>
      </c>
      <c r="AB105" s="15">
        <v>4.33</v>
      </c>
      <c r="AC105" s="15">
        <v>80.209999999999994</v>
      </c>
      <c r="AD105" s="15">
        <f t="shared" si="3"/>
        <v>68.2</v>
      </c>
    </row>
  </sheetData>
  <autoFilter ref="A2:AD2" xr:uid="{A8F91A31-6E81-4FAF-A82C-D09BB6ACA67F}">
    <sortState xmlns:xlrd2="http://schemas.microsoft.com/office/spreadsheetml/2017/richdata2" ref="A3:AD105">
      <sortCondition ref="B2"/>
    </sortState>
  </autoFilter>
  <conditionalFormatting sqref="F1:F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:N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W105">
    <cfRule type="cellIs" dxfId="5" priority="2" operator="greaterThan">
      <formula>49.99</formula>
    </cfRule>
  </conditionalFormatting>
  <conditionalFormatting sqref="Y1:Y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&amp;CAll proposed changes&amp;RScenario 2</oddHeader>
    <oddFooter>&amp;L&amp;"Arial,Bold"&amp;8Date: 3/27/2026&amp;C&amp;"Arial,Bold"&amp;8Major Maintenance Grant Fund&amp;R&amp;"Arial,Bold"&amp;8Page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290A-2099-433B-BD7D-33060D353B0A}">
  <sheetPr>
    <pageSetUpPr fitToPage="1"/>
  </sheetPr>
  <dimension ref="A1:AD105"/>
  <sheetViews>
    <sheetView zoomScaleNormal="100" zoomScaleSheetLayoutView="115" workbookViewId="0">
      <selection activeCell="M13" sqref="M13"/>
    </sheetView>
  </sheetViews>
  <sheetFormatPr defaultColWidth="9.140625" defaultRowHeight="12.75" x14ac:dyDescent="0.2"/>
  <cols>
    <col min="1" max="2" width="5.85546875" style="4" customWidth="1"/>
    <col min="3" max="3" width="15.5703125" style="65" customWidth="1"/>
    <col min="4" max="4" width="28.7109375" style="64" customWidth="1"/>
    <col min="5" max="5" width="6.140625" style="4" customWidth="1"/>
    <col min="6" max="6" width="7" style="82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2851562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0" s="2" customFormat="1" ht="15.75" thickBot="1" x14ac:dyDescent="0.25">
      <c r="C1" s="66"/>
      <c r="D1" s="66"/>
      <c r="E1" s="66" t="s">
        <v>178</v>
      </c>
      <c r="F1" s="80" t="s">
        <v>202</v>
      </c>
      <c r="G1" s="66" t="s">
        <v>180</v>
      </c>
      <c r="H1" s="66" t="s">
        <v>181</v>
      </c>
      <c r="I1" s="66" t="s">
        <v>182</v>
      </c>
      <c r="J1" s="66" t="s">
        <v>173</v>
      </c>
      <c r="K1" s="66" t="s">
        <v>174</v>
      </c>
      <c r="L1" s="66" t="s">
        <v>174</v>
      </c>
      <c r="M1" s="66" t="s">
        <v>175</v>
      </c>
      <c r="N1" s="66" t="s">
        <v>213</v>
      </c>
      <c r="O1" s="66" t="s">
        <v>176</v>
      </c>
      <c r="P1" s="66" t="s">
        <v>177</v>
      </c>
      <c r="Q1" s="66" t="s">
        <v>183</v>
      </c>
      <c r="R1" s="66" t="s">
        <v>184</v>
      </c>
      <c r="S1" s="66" t="s">
        <v>185</v>
      </c>
      <c r="T1" s="66" t="s">
        <v>186</v>
      </c>
      <c r="U1" s="66" t="s">
        <v>187</v>
      </c>
      <c r="V1" s="66" t="s">
        <v>188</v>
      </c>
      <c r="W1" s="66" t="s">
        <v>189</v>
      </c>
      <c r="X1" s="66" t="s">
        <v>190</v>
      </c>
      <c r="Y1" s="66" t="s">
        <v>207</v>
      </c>
      <c r="Z1" s="66" t="s">
        <v>192</v>
      </c>
      <c r="AA1" s="66" t="s">
        <v>193</v>
      </c>
      <c r="AB1" s="66" t="s">
        <v>194</v>
      </c>
      <c r="AC1" s="66"/>
      <c r="AD1" s="66"/>
    </row>
    <row r="2" spans="1:30" s="10" customFormat="1" ht="68.25" thickBot="1" x14ac:dyDescent="0.25">
      <c r="A2" s="7" t="s">
        <v>169</v>
      </c>
      <c r="B2" s="36" t="s">
        <v>209</v>
      </c>
      <c r="C2" s="8" t="s">
        <v>0</v>
      </c>
      <c r="D2" s="8" t="s">
        <v>1</v>
      </c>
      <c r="E2" s="8" t="s">
        <v>214</v>
      </c>
      <c r="F2" s="81" t="s">
        <v>215</v>
      </c>
      <c r="G2" s="8" t="s">
        <v>216</v>
      </c>
      <c r="H2" s="8" t="s">
        <v>217</v>
      </c>
      <c r="I2" s="8" t="s">
        <v>218</v>
      </c>
      <c r="J2" s="8" t="s">
        <v>219</v>
      </c>
      <c r="K2" s="8" t="s">
        <v>220</v>
      </c>
      <c r="L2" s="8" t="s">
        <v>221</v>
      </c>
      <c r="M2" s="8" t="s">
        <v>222</v>
      </c>
      <c r="N2" s="8" t="s">
        <v>240</v>
      </c>
      <c r="O2" s="8" t="s">
        <v>223</v>
      </c>
      <c r="P2" s="8" t="s">
        <v>224</v>
      </c>
      <c r="Q2" s="8" t="s">
        <v>225</v>
      </c>
      <c r="R2" s="8" t="s">
        <v>226</v>
      </c>
      <c r="S2" s="8" t="s">
        <v>227</v>
      </c>
      <c r="T2" s="8" t="s">
        <v>228</v>
      </c>
      <c r="U2" s="8" t="s">
        <v>229</v>
      </c>
      <c r="V2" s="8" t="s">
        <v>230</v>
      </c>
      <c r="W2" s="8" t="s">
        <v>231</v>
      </c>
      <c r="X2" s="8" t="s">
        <v>232</v>
      </c>
      <c r="Y2" s="8" t="s">
        <v>233</v>
      </c>
      <c r="Z2" s="8" t="s">
        <v>234</v>
      </c>
      <c r="AA2" s="8" t="s">
        <v>235</v>
      </c>
      <c r="AB2" s="8" t="s">
        <v>236</v>
      </c>
      <c r="AC2" s="8" t="s">
        <v>2</v>
      </c>
      <c r="AD2" s="9" t="s">
        <v>209</v>
      </c>
    </row>
    <row r="3" spans="1:30" ht="36" x14ac:dyDescent="0.2">
      <c r="A3" s="62">
        <v>1</v>
      </c>
      <c r="B3" s="62">
        <v>1</v>
      </c>
      <c r="C3" s="38" t="s">
        <v>115</v>
      </c>
      <c r="D3" s="38" t="s">
        <v>116</v>
      </c>
      <c r="E3" s="15">
        <v>30</v>
      </c>
      <c r="F3" s="79">
        <v>0</v>
      </c>
      <c r="G3" s="15">
        <v>0</v>
      </c>
      <c r="H3" s="69">
        <v>20</v>
      </c>
      <c r="I3" s="15">
        <v>0</v>
      </c>
      <c r="J3" s="15">
        <v>1.74</v>
      </c>
      <c r="K3" s="15">
        <v>0</v>
      </c>
      <c r="L3" s="15">
        <v>0</v>
      </c>
      <c r="M3" s="15">
        <v>0</v>
      </c>
      <c r="N3" s="15">
        <v>14.79</v>
      </c>
      <c r="O3" s="15">
        <v>10</v>
      </c>
      <c r="P3" s="15">
        <v>30</v>
      </c>
      <c r="Q3" s="15">
        <v>3.67</v>
      </c>
      <c r="R3" s="15">
        <v>3.33</v>
      </c>
      <c r="S3" s="15">
        <v>3.67</v>
      </c>
      <c r="T3" s="15">
        <v>2.33</v>
      </c>
      <c r="U3" s="15">
        <v>3</v>
      </c>
      <c r="V3" s="15">
        <v>45</v>
      </c>
      <c r="W3" s="15">
        <v>49</v>
      </c>
      <c r="X3" s="15">
        <v>4.33</v>
      </c>
      <c r="Y3" s="15">
        <v>30</v>
      </c>
      <c r="Z3" s="15">
        <v>4</v>
      </c>
      <c r="AA3" s="15">
        <v>0</v>
      </c>
      <c r="AB3" s="15">
        <v>10</v>
      </c>
      <c r="AC3" s="15">
        <v>270.08</v>
      </c>
      <c r="AD3" s="15">
        <f t="shared" ref="AD3:AD34" si="0">SUM(E3:AB3)</f>
        <v>264.86</v>
      </c>
    </row>
    <row r="4" spans="1:30" ht="24" x14ac:dyDescent="0.2">
      <c r="A4" s="62">
        <v>2</v>
      </c>
      <c r="B4" s="62">
        <v>2</v>
      </c>
      <c r="C4" s="38" t="s">
        <v>117</v>
      </c>
      <c r="D4" s="38" t="s">
        <v>118</v>
      </c>
      <c r="E4" s="15">
        <v>30</v>
      </c>
      <c r="F4" s="79">
        <v>0</v>
      </c>
      <c r="G4" s="15">
        <v>0</v>
      </c>
      <c r="H4" s="69">
        <v>20</v>
      </c>
      <c r="I4" s="15">
        <v>0</v>
      </c>
      <c r="J4" s="15">
        <v>3.68</v>
      </c>
      <c r="K4" s="15">
        <v>0</v>
      </c>
      <c r="L4" s="15">
        <v>0</v>
      </c>
      <c r="M4" s="15">
        <v>0</v>
      </c>
      <c r="N4" s="15">
        <v>18.45</v>
      </c>
      <c r="O4" s="15">
        <v>10</v>
      </c>
      <c r="P4" s="15">
        <v>25</v>
      </c>
      <c r="Q4" s="15">
        <v>2</v>
      </c>
      <c r="R4" s="15">
        <v>1.67</v>
      </c>
      <c r="S4" s="15">
        <v>3</v>
      </c>
      <c r="T4" s="15">
        <v>2</v>
      </c>
      <c r="U4" s="15">
        <v>3</v>
      </c>
      <c r="V4" s="15">
        <v>8.33</v>
      </c>
      <c r="W4" s="15">
        <v>56.5</v>
      </c>
      <c r="X4" s="15">
        <v>1.33</v>
      </c>
      <c r="Y4" s="15">
        <v>27</v>
      </c>
      <c r="Z4" s="15">
        <v>8.33</v>
      </c>
      <c r="AA4" s="15">
        <v>0</v>
      </c>
      <c r="AB4" s="15">
        <v>10</v>
      </c>
      <c r="AC4" s="15">
        <v>221.35</v>
      </c>
      <c r="AD4" s="15">
        <f t="shared" si="0"/>
        <v>230.29000000000002</v>
      </c>
    </row>
    <row r="5" spans="1:30" ht="24" x14ac:dyDescent="0.2">
      <c r="A5" s="62">
        <v>3</v>
      </c>
      <c r="B5" s="62">
        <v>3</v>
      </c>
      <c r="C5" s="38" t="s">
        <v>19</v>
      </c>
      <c r="D5" s="38" t="s">
        <v>165</v>
      </c>
      <c r="E5" s="15">
        <v>30</v>
      </c>
      <c r="F5" s="79">
        <v>0</v>
      </c>
      <c r="G5" s="15">
        <v>0</v>
      </c>
      <c r="H5" s="69">
        <v>20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13.29</v>
      </c>
      <c r="O5" s="15">
        <v>8</v>
      </c>
      <c r="P5" s="15">
        <v>30</v>
      </c>
      <c r="Q5" s="15">
        <v>2.67</v>
      </c>
      <c r="R5" s="15">
        <v>2</v>
      </c>
      <c r="S5" s="15">
        <v>2.67</v>
      </c>
      <c r="T5" s="15">
        <v>1.67</v>
      </c>
      <c r="U5" s="15">
        <v>2.67</v>
      </c>
      <c r="V5" s="15">
        <v>0</v>
      </c>
      <c r="W5" s="15">
        <v>41.13</v>
      </c>
      <c r="X5" s="15">
        <v>5</v>
      </c>
      <c r="Y5" s="15">
        <v>29.33</v>
      </c>
      <c r="Z5" s="15">
        <v>5</v>
      </c>
      <c r="AA5" s="15">
        <v>0</v>
      </c>
      <c r="AB5" s="15">
        <v>1</v>
      </c>
      <c r="AC5" s="15">
        <v>202.32</v>
      </c>
      <c r="AD5" s="15">
        <f t="shared" si="0"/>
        <v>195.62</v>
      </c>
    </row>
    <row r="6" spans="1:30" ht="24" x14ac:dyDescent="0.2">
      <c r="A6" s="62">
        <v>5</v>
      </c>
      <c r="B6" s="62">
        <v>4</v>
      </c>
      <c r="C6" s="38" t="s">
        <v>82</v>
      </c>
      <c r="D6" s="38" t="s">
        <v>83</v>
      </c>
      <c r="E6" s="15">
        <v>30</v>
      </c>
      <c r="F6" s="79">
        <v>0</v>
      </c>
      <c r="G6" s="15">
        <v>0</v>
      </c>
      <c r="H6" s="69">
        <v>20</v>
      </c>
      <c r="I6" s="15">
        <v>0</v>
      </c>
      <c r="J6" s="15">
        <v>1.35</v>
      </c>
      <c r="K6" s="15">
        <v>0</v>
      </c>
      <c r="L6" s="15">
        <v>0</v>
      </c>
      <c r="M6" s="15">
        <v>0</v>
      </c>
      <c r="N6" s="15">
        <v>19.079999999999998</v>
      </c>
      <c r="O6" s="15">
        <v>10</v>
      </c>
      <c r="P6" s="15">
        <v>30</v>
      </c>
      <c r="Q6" s="15">
        <v>2.33</v>
      </c>
      <c r="R6" s="15">
        <v>1.33</v>
      </c>
      <c r="S6" s="15">
        <v>2</v>
      </c>
      <c r="T6" s="15">
        <v>2</v>
      </c>
      <c r="U6" s="15">
        <v>2</v>
      </c>
      <c r="V6" s="15">
        <v>25</v>
      </c>
      <c r="W6" s="15">
        <v>10.35</v>
      </c>
      <c r="X6" s="15">
        <v>4</v>
      </c>
      <c r="Y6" s="15">
        <v>21.927999999999997</v>
      </c>
      <c r="Z6" s="15">
        <v>4</v>
      </c>
      <c r="AA6" s="15">
        <v>0</v>
      </c>
      <c r="AB6" s="15">
        <v>10</v>
      </c>
      <c r="AC6" s="15">
        <v>190.7</v>
      </c>
      <c r="AD6" s="15">
        <f t="shared" si="0"/>
        <v>195.36799999999999</v>
      </c>
    </row>
    <row r="7" spans="1:30" ht="24" x14ac:dyDescent="0.2">
      <c r="A7" s="62">
        <v>4</v>
      </c>
      <c r="B7" s="62">
        <v>5</v>
      </c>
      <c r="C7" s="38" t="s">
        <v>13</v>
      </c>
      <c r="D7" s="38" t="s">
        <v>52</v>
      </c>
      <c r="E7" s="15">
        <v>30</v>
      </c>
      <c r="F7" s="79">
        <v>0</v>
      </c>
      <c r="G7" s="15">
        <v>0</v>
      </c>
      <c r="H7" s="15">
        <v>20</v>
      </c>
      <c r="I7" s="15">
        <v>0</v>
      </c>
      <c r="J7" s="15">
        <v>2.17</v>
      </c>
      <c r="K7" s="15">
        <v>0</v>
      </c>
      <c r="L7" s="15">
        <v>0</v>
      </c>
      <c r="M7" s="15">
        <v>0</v>
      </c>
      <c r="N7" s="15">
        <v>0</v>
      </c>
      <c r="O7" s="15">
        <v>8</v>
      </c>
      <c r="P7" s="15">
        <v>30</v>
      </c>
      <c r="Q7" s="15">
        <v>3.67</v>
      </c>
      <c r="R7" s="15">
        <v>1</v>
      </c>
      <c r="S7" s="15">
        <v>3.33</v>
      </c>
      <c r="T7" s="15">
        <v>2.33</v>
      </c>
      <c r="U7" s="15">
        <v>3</v>
      </c>
      <c r="V7" s="15">
        <v>10</v>
      </c>
      <c r="W7" s="15">
        <v>32.33</v>
      </c>
      <c r="X7" s="15">
        <v>4</v>
      </c>
      <c r="Y7" s="15">
        <v>24.494999999999997</v>
      </c>
      <c r="Z7" s="15">
        <v>0</v>
      </c>
      <c r="AA7" s="15">
        <v>0</v>
      </c>
      <c r="AB7" s="15">
        <v>13.67</v>
      </c>
      <c r="AC7" s="15">
        <v>196.84</v>
      </c>
      <c r="AD7" s="15">
        <f t="shared" si="0"/>
        <v>187.99499999999998</v>
      </c>
    </row>
    <row r="8" spans="1:30" ht="24" x14ac:dyDescent="0.2">
      <c r="A8" s="62">
        <v>18</v>
      </c>
      <c r="B8" s="62">
        <v>6</v>
      </c>
      <c r="C8" s="38" t="s">
        <v>70</v>
      </c>
      <c r="D8" s="38" t="s">
        <v>71</v>
      </c>
      <c r="E8" s="15">
        <v>30</v>
      </c>
      <c r="F8" s="79">
        <v>0</v>
      </c>
      <c r="G8" s="15">
        <v>0</v>
      </c>
      <c r="H8" s="15">
        <v>20</v>
      </c>
      <c r="I8" s="15">
        <v>0</v>
      </c>
      <c r="J8" s="15">
        <v>2.2000000000000002</v>
      </c>
      <c r="K8" s="15">
        <v>0</v>
      </c>
      <c r="L8" s="15">
        <v>0</v>
      </c>
      <c r="M8" s="15">
        <v>0</v>
      </c>
      <c r="N8" s="15">
        <v>20</v>
      </c>
      <c r="O8" s="15">
        <v>10</v>
      </c>
      <c r="P8" s="15">
        <v>30</v>
      </c>
      <c r="Q8" s="15">
        <v>2</v>
      </c>
      <c r="R8" s="15">
        <v>3.33</v>
      </c>
      <c r="S8" s="15">
        <v>3.33</v>
      </c>
      <c r="T8" s="15">
        <v>3.67</v>
      </c>
      <c r="U8" s="15">
        <v>1.67</v>
      </c>
      <c r="V8" s="15">
        <v>0</v>
      </c>
      <c r="W8" s="15">
        <v>19.260000000000002</v>
      </c>
      <c r="X8" s="15">
        <v>1</v>
      </c>
      <c r="Y8" s="15">
        <v>24</v>
      </c>
      <c r="Z8" s="15">
        <v>8.67</v>
      </c>
      <c r="AA8" s="15">
        <v>0</v>
      </c>
      <c r="AB8" s="15">
        <v>8.33</v>
      </c>
      <c r="AC8" s="15">
        <v>164.46</v>
      </c>
      <c r="AD8" s="15">
        <f t="shared" si="0"/>
        <v>187.46</v>
      </c>
    </row>
    <row r="9" spans="1:30" ht="24" x14ac:dyDescent="0.2">
      <c r="A9" s="62">
        <v>9</v>
      </c>
      <c r="B9" s="62">
        <v>7</v>
      </c>
      <c r="C9" s="38" t="s">
        <v>85</v>
      </c>
      <c r="D9" s="38" t="s">
        <v>86</v>
      </c>
      <c r="E9" s="15">
        <v>30</v>
      </c>
      <c r="F9" s="79">
        <v>0</v>
      </c>
      <c r="G9" s="15">
        <v>0</v>
      </c>
      <c r="H9" s="15">
        <v>0</v>
      </c>
      <c r="I9" s="15">
        <v>0</v>
      </c>
      <c r="J9" s="15">
        <v>1.44</v>
      </c>
      <c r="K9" s="15">
        <v>0</v>
      </c>
      <c r="L9" s="15">
        <v>0</v>
      </c>
      <c r="M9" s="15">
        <v>0</v>
      </c>
      <c r="N9" s="15">
        <v>17.010000000000002</v>
      </c>
      <c r="O9" s="15">
        <v>10</v>
      </c>
      <c r="P9" s="15">
        <v>30</v>
      </c>
      <c r="Q9" s="15">
        <v>2.67</v>
      </c>
      <c r="R9" s="15">
        <v>2</v>
      </c>
      <c r="S9" s="15">
        <v>3</v>
      </c>
      <c r="T9" s="15">
        <v>2</v>
      </c>
      <c r="U9" s="15">
        <v>2.33</v>
      </c>
      <c r="V9" s="15">
        <v>25</v>
      </c>
      <c r="W9" s="15">
        <v>30.61</v>
      </c>
      <c r="X9" s="15">
        <v>3.33</v>
      </c>
      <c r="Y9" s="15">
        <v>19.8</v>
      </c>
      <c r="Z9" s="15">
        <v>0.33</v>
      </c>
      <c r="AA9" s="15">
        <v>0</v>
      </c>
      <c r="AB9" s="15">
        <v>7.67</v>
      </c>
      <c r="AC9" s="15">
        <v>178.63</v>
      </c>
      <c r="AD9" s="15">
        <f t="shared" si="0"/>
        <v>187.19000000000003</v>
      </c>
    </row>
    <row r="10" spans="1:30" ht="24" x14ac:dyDescent="0.2">
      <c r="A10" s="62">
        <v>19</v>
      </c>
      <c r="B10" s="62">
        <v>8</v>
      </c>
      <c r="C10" s="38" t="s">
        <v>15</v>
      </c>
      <c r="D10" s="38" t="s">
        <v>47</v>
      </c>
      <c r="E10" s="15">
        <v>27</v>
      </c>
      <c r="F10" s="79">
        <v>0</v>
      </c>
      <c r="G10" s="15">
        <v>0</v>
      </c>
      <c r="H10" s="69">
        <v>20</v>
      </c>
      <c r="I10" s="15">
        <v>0</v>
      </c>
      <c r="J10" s="15">
        <v>2.1800000000000002</v>
      </c>
      <c r="K10" s="15">
        <v>0</v>
      </c>
      <c r="L10" s="15">
        <v>0</v>
      </c>
      <c r="M10" s="15">
        <v>0</v>
      </c>
      <c r="N10" s="15">
        <v>20</v>
      </c>
      <c r="O10" s="15">
        <v>10</v>
      </c>
      <c r="P10" s="15">
        <v>30</v>
      </c>
      <c r="Q10" s="15">
        <v>3.67</v>
      </c>
      <c r="R10" s="15">
        <v>2</v>
      </c>
      <c r="S10" s="15">
        <v>2.33</v>
      </c>
      <c r="T10" s="15">
        <v>3.67</v>
      </c>
      <c r="U10" s="15">
        <v>2</v>
      </c>
      <c r="V10" s="15">
        <v>6.67</v>
      </c>
      <c r="W10" s="15">
        <v>9.61</v>
      </c>
      <c r="X10" s="15">
        <v>0</v>
      </c>
      <c r="Y10" s="15">
        <v>28</v>
      </c>
      <c r="Z10" s="15">
        <v>4.33</v>
      </c>
      <c r="AA10" s="15">
        <v>0</v>
      </c>
      <c r="AB10" s="15">
        <v>7.67</v>
      </c>
      <c r="AC10" s="15">
        <v>164.33</v>
      </c>
      <c r="AD10" s="15">
        <f t="shared" si="0"/>
        <v>179.13</v>
      </c>
    </row>
    <row r="11" spans="1:30" ht="24" x14ac:dyDescent="0.2">
      <c r="A11" s="62">
        <v>13</v>
      </c>
      <c r="B11" s="62">
        <v>9</v>
      </c>
      <c r="C11" s="38" t="s">
        <v>45</v>
      </c>
      <c r="D11" s="38" t="s">
        <v>46</v>
      </c>
      <c r="E11" s="15">
        <v>30</v>
      </c>
      <c r="F11" s="79">
        <v>0</v>
      </c>
      <c r="G11" s="15">
        <v>0</v>
      </c>
      <c r="H11" s="15">
        <v>20</v>
      </c>
      <c r="I11" s="15">
        <v>0</v>
      </c>
      <c r="J11" s="15">
        <v>4.26</v>
      </c>
      <c r="K11" s="15">
        <v>0</v>
      </c>
      <c r="L11" s="15">
        <v>0</v>
      </c>
      <c r="M11" s="15">
        <v>0</v>
      </c>
      <c r="N11" s="15">
        <v>14.53</v>
      </c>
      <c r="O11" s="15">
        <v>5</v>
      </c>
      <c r="P11" s="15">
        <v>30</v>
      </c>
      <c r="Q11" s="15">
        <v>2</v>
      </c>
      <c r="R11" s="15">
        <v>2</v>
      </c>
      <c r="S11" s="15">
        <v>3</v>
      </c>
      <c r="T11" s="15">
        <v>2</v>
      </c>
      <c r="U11" s="15">
        <v>2</v>
      </c>
      <c r="V11" s="15">
        <v>0</v>
      </c>
      <c r="W11" s="15">
        <v>15</v>
      </c>
      <c r="X11" s="15">
        <v>2</v>
      </c>
      <c r="Y11" s="15">
        <v>21.927999999999997</v>
      </c>
      <c r="Z11" s="15">
        <v>12.67</v>
      </c>
      <c r="AA11" s="15">
        <v>0</v>
      </c>
      <c r="AB11" s="15">
        <v>10</v>
      </c>
      <c r="AC11" s="15">
        <v>171.26</v>
      </c>
      <c r="AD11" s="15">
        <f t="shared" si="0"/>
        <v>176.38799999999998</v>
      </c>
    </row>
    <row r="12" spans="1:30" ht="24" x14ac:dyDescent="0.2">
      <c r="A12" s="62">
        <v>29</v>
      </c>
      <c r="B12" s="62">
        <v>10</v>
      </c>
      <c r="C12" s="38" t="s">
        <v>15</v>
      </c>
      <c r="D12" s="38" t="s">
        <v>125</v>
      </c>
      <c r="E12" s="15">
        <v>30</v>
      </c>
      <c r="F12" s="79">
        <v>0</v>
      </c>
      <c r="G12" s="15">
        <v>0</v>
      </c>
      <c r="H12" s="15">
        <v>10</v>
      </c>
      <c r="I12" s="15">
        <v>0</v>
      </c>
      <c r="J12" s="15">
        <v>2.4900000000000002</v>
      </c>
      <c r="K12" s="15">
        <v>0</v>
      </c>
      <c r="L12" s="15">
        <v>0</v>
      </c>
      <c r="M12" s="15">
        <v>0</v>
      </c>
      <c r="N12" s="15">
        <v>20</v>
      </c>
      <c r="O12" s="15">
        <v>8</v>
      </c>
      <c r="P12" s="15">
        <v>30</v>
      </c>
      <c r="Q12" s="15">
        <v>4</v>
      </c>
      <c r="R12" s="15">
        <v>2.33</v>
      </c>
      <c r="S12" s="15">
        <v>3</v>
      </c>
      <c r="T12" s="15">
        <v>2.33</v>
      </c>
      <c r="U12" s="15">
        <v>1.67</v>
      </c>
      <c r="V12" s="15">
        <v>20</v>
      </c>
      <c r="W12" s="15">
        <v>3.69</v>
      </c>
      <c r="X12" s="15">
        <v>0</v>
      </c>
      <c r="Y12" s="15">
        <v>27</v>
      </c>
      <c r="Z12" s="15">
        <v>4.67</v>
      </c>
      <c r="AA12" s="15">
        <v>0</v>
      </c>
      <c r="AB12" s="15">
        <v>6</v>
      </c>
      <c r="AC12" s="15">
        <v>156.77000000000001</v>
      </c>
      <c r="AD12" s="15">
        <f t="shared" si="0"/>
        <v>175.17999999999998</v>
      </c>
    </row>
    <row r="13" spans="1:30" ht="24" x14ac:dyDescent="0.2">
      <c r="A13" s="62">
        <v>21</v>
      </c>
      <c r="B13" s="62">
        <v>11</v>
      </c>
      <c r="C13" s="38" t="s">
        <v>27</v>
      </c>
      <c r="D13" s="38" t="s">
        <v>91</v>
      </c>
      <c r="E13" s="15">
        <v>27</v>
      </c>
      <c r="F13" s="79">
        <v>0</v>
      </c>
      <c r="G13" s="15">
        <v>0</v>
      </c>
      <c r="H13" s="15">
        <v>0</v>
      </c>
      <c r="I13" s="15">
        <v>0</v>
      </c>
      <c r="J13" s="15">
        <v>1.51</v>
      </c>
      <c r="K13" s="15">
        <v>0</v>
      </c>
      <c r="L13" s="15">
        <v>0</v>
      </c>
      <c r="M13" s="15">
        <v>0</v>
      </c>
      <c r="N13" s="15">
        <v>16.77</v>
      </c>
      <c r="O13" s="15">
        <v>0</v>
      </c>
      <c r="P13" s="15">
        <v>30</v>
      </c>
      <c r="Q13" s="15">
        <v>3.67</v>
      </c>
      <c r="R13" s="15">
        <v>2</v>
      </c>
      <c r="S13" s="15">
        <v>3</v>
      </c>
      <c r="T13" s="15">
        <v>3.67</v>
      </c>
      <c r="U13" s="15">
        <v>1.67</v>
      </c>
      <c r="V13" s="15">
        <v>0</v>
      </c>
      <c r="W13" s="15">
        <v>47</v>
      </c>
      <c r="X13" s="15">
        <v>5</v>
      </c>
      <c r="Y13" s="15">
        <v>20.327999999999999</v>
      </c>
      <c r="Z13" s="15">
        <v>7</v>
      </c>
      <c r="AA13" s="15">
        <v>0</v>
      </c>
      <c r="AB13" s="15">
        <v>4.33</v>
      </c>
      <c r="AC13" s="15">
        <v>163.78</v>
      </c>
      <c r="AD13" s="15">
        <f t="shared" si="0"/>
        <v>172.94800000000004</v>
      </c>
    </row>
    <row r="14" spans="1:30" ht="36" x14ac:dyDescent="0.2">
      <c r="A14" s="62">
        <v>8</v>
      </c>
      <c r="B14" s="62">
        <v>12</v>
      </c>
      <c r="C14" s="38" t="s">
        <v>18</v>
      </c>
      <c r="D14" s="38" t="s">
        <v>75</v>
      </c>
      <c r="E14" s="15">
        <v>30</v>
      </c>
      <c r="F14" s="79">
        <v>0</v>
      </c>
      <c r="G14" s="15">
        <v>0</v>
      </c>
      <c r="H14" s="15">
        <v>10</v>
      </c>
      <c r="I14" s="15">
        <v>0</v>
      </c>
      <c r="J14" s="15">
        <v>3.06</v>
      </c>
      <c r="K14" s="15">
        <v>0</v>
      </c>
      <c r="L14" s="15">
        <v>0</v>
      </c>
      <c r="M14" s="15">
        <v>0</v>
      </c>
      <c r="N14" s="15">
        <v>0</v>
      </c>
      <c r="O14" s="15">
        <v>8</v>
      </c>
      <c r="P14" s="15">
        <v>30</v>
      </c>
      <c r="Q14" s="15">
        <v>2</v>
      </c>
      <c r="R14" s="15">
        <v>4</v>
      </c>
      <c r="S14" s="15">
        <v>4</v>
      </c>
      <c r="T14" s="15">
        <v>2.33</v>
      </c>
      <c r="U14" s="15">
        <v>4</v>
      </c>
      <c r="V14" s="15">
        <v>18.329999999999998</v>
      </c>
      <c r="W14" s="15">
        <v>30.22</v>
      </c>
      <c r="X14" s="15">
        <v>0</v>
      </c>
      <c r="Y14" s="15">
        <v>17.672000000000001</v>
      </c>
      <c r="Z14" s="15">
        <v>7</v>
      </c>
      <c r="AA14" s="15">
        <v>0</v>
      </c>
      <c r="AB14" s="15">
        <v>0.33</v>
      </c>
      <c r="AC14" s="15">
        <v>181.94</v>
      </c>
      <c r="AD14" s="15">
        <f t="shared" si="0"/>
        <v>170.94200000000001</v>
      </c>
    </row>
    <row r="15" spans="1:30" ht="15" x14ac:dyDescent="0.2">
      <c r="A15" s="62">
        <v>6</v>
      </c>
      <c r="B15" s="62">
        <v>13</v>
      </c>
      <c r="C15" s="38" t="s">
        <v>12</v>
      </c>
      <c r="D15" s="38" t="s">
        <v>88</v>
      </c>
      <c r="E15" s="15">
        <v>27</v>
      </c>
      <c r="F15" s="79">
        <v>0</v>
      </c>
      <c r="G15" s="15">
        <v>0</v>
      </c>
      <c r="H15" s="69">
        <v>20</v>
      </c>
      <c r="I15" s="15">
        <v>0</v>
      </c>
      <c r="J15" s="15">
        <v>4.59</v>
      </c>
      <c r="K15" s="15">
        <v>0</v>
      </c>
      <c r="L15" s="15">
        <v>0</v>
      </c>
      <c r="M15" s="15">
        <v>0</v>
      </c>
      <c r="N15" s="15">
        <v>0</v>
      </c>
      <c r="O15" s="15">
        <v>10</v>
      </c>
      <c r="P15" s="15">
        <v>25</v>
      </c>
      <c r="Q15" s="15">
        <v>4.67</v>
      </c>
      <c r="R15" s="15">
        <v>2</v>
      </c>
      <c r="S15" s="15">
        <v>4.67</v>
      </c>
      <c r="T15" s="15">
        <v>5</v>
      </c>
      <c r="U15" s="15">
        <v>3.33</v>
      </c>
      <c r="V15" s="15">
        <v>0</v>
      </c>
      <c r="W15" s="15">
        <v>25.72</v>
      </c>
      <c r="X15" s="15">
        <v>0.33</v>
      </c>
      <c r="Y15" s="15">
        <v>27</v>
      </c>
      <c r="Z15" s="15">
        <v>0.33</v>
      </c>
      <c r="AA15" s="15">
        <v>0</v>
      </c>
      <c r="AB15" s="15">
        <v>10</v>
      </c>
      <c r="AC15" s="15">
        <v>189.64</v>
      </c>
      <c r="AD15" s="15">
        <f t="shared" si="0"/>
        <v>169.64000000000004</v>
      </c>
    </row>
    <row r="16" spans="1:30" ht="24" x14ac:dyDescent="0.2">
      <c r="A16" s="62">
        <v>23</v>
      </c>
      <c r="B16" s="62">
        <v>14</v>
      </c>
      <c r="C16" s="38" t="s">
        <v>20</v>
      </c>
      <c r="D16" s="38" t="s">
        <v>94</v>
      </c>
      <c r="E16" s="15">
        <v>27</v>
      </c>
      <c r="F16" s="79">
        <v>0</v>
      </c>
      <c r="G16" s="15">
        <v>0</v>
      </c>
      <c r="H16" s="69">
        <v>20</v>
      </c>
      <c r="I16" s="15">
        <v>0</v>
      </c>
      <c r="J16" s="15">
        <v>2.62</v>
      </c>
      <c r="K16" s="15">
        <v>0</v>
      </c>
      <c r="L16" s="15">
        <v>0</v>
      </c>
      <c r="M16" s="15">
        <v>0</v>
      </c>
      <c r="N16" s="15">
        <v>18.75</v>
      </c>
      <c r="O16" s="15">
        <v>0</v>
      </c>
      <c r="P16" s="15">
        <v>30</v>
      </c>
      <c r="Q16" s="15">
        <v>4</v>
      </c>
      <c r="R16" s="15">
        <v>2</v>
      </c>
      <c r="S16" s="15">
        <v>2</v>
      </c>
      <c r="T16" s="15">
        <v>2</v>
      </c>
      <c r="U16" s="15">
        <v>4</v>
      </c>
      <c r="V16" s="15">
        <v>0</v>
      </c>
      <c r="W16" s="15">
        <v>15.5</v>
      </c>
      <c r="X16" s="15">
        <v>0.33</v>
      </c>
      <c r="Y16" s="15">
        <v>27.33</v>
      </c>
      <c r="Z16" s="15">
        <v>13.67</v>
      </c>
      <c r="AA16" s="15">
        <v>0</v>
      </c>
      <c r="AB16" s="15">
        <v>0</v>
      </c>
      <c r="AC16" s="15">
        <v>162.06</v>
      </c>
      <c r="AD16" s="15">
        <f t="shared" si="0"/>
        <v>169.20000000000002</v>
      </c>
    </row>
    <row r="17" spans="1:30" ht="24" x14ac:dyDescent="0.2">
      <c r="A17" s="62">
        <v>32</v>
      </c>
      <c r="B17" s="62">
        <v>15</v>
      </c>
      <c r="C17" s="38" t="s">
        <v>127</v>
      </c>
      <c r="D17" s="38" t="s">
        <v>128</v>
      </c>
      <c r="E17" s="15">
        <v>27</v>
      </c>
      <c r="F17" s="79">
        <v>0</v>
      </c>
      <c r="G17" s="15">
        <v>0</v>
      </c>
      <c r="H17" s="15">
        <v>10</v>
      </c>
      <c r="I17" s="15">
        <v>0</v>
      </c>
      <c r="J17" s="15">
        <v>2.0699999999999998</v>
      </c>
      <c r="K17" s="15">
        <v>0</v>
      </c>
      <c r="L17" s="15">
        <v>0</v>
      </c>
      <c r="M17" s="15">
        <v>0</v>
      </c>
      <c r="N17" s="15">
        <v>19.97</v>
      </c>
      <c r="O17" s="15">
        <v>8</v>
      </c>
      <c r="P17" s="15">
        <v>25</v>
      </c>
      <c r="Q17" s="15">
        <v>4</v>
      </c>
      <c r="R17" s="15">
        <v>1.33</v>
      </c>
      <c r="S17" s="15">
        <v>2</v>
      </c>
      <c r="T17" s="15">
        <v>0.67</v>
      </c>
      <c r="U17" s="15">
        <v>2.67</v>
      </c>
      <c r="V17" s="15">
        <v>0</v>
      </c>
      <c r="W17" s="15">
        <v>25</v>
      </c>
      <c r="X17" s="15">
        <v>1</v>
      </c>
      <c r="Y17" s="15">
        <v>19.8</v>
      </c>
      <c r="Z17" s="15">
        <v>5.33</v>
      </c>
      <c r="AA17" s="15">
        <v>0</v>
      </c>
      <c r="AB17" s="15">
        <v>13.67</v>
      </c>
      <c r="AC17" s="15">
        <v>150.53</v>
      </c>
      <c r="AD17" s="15">
        <f t="shared" si="0"/>
        <v>167.51</v>
      </c>
    </row>
    <row r="18" spans="1:30" ht="24" x14ac:dyDescent="0.2">
      <c r="A18" s="62">
        <v>28</v>
      </c>
      <c r="B18" s="62">
        <v>16</v>
      </c>
      <c r="C18" s="38" t="s">
        <v>17</v>
      </c>
      <c r="D18" s="38" t="s">
        <v>124</v>
      </c>
      <c r="E18" s="15">
        <v>12</v>
      </c>
      <c r="F18" s="79">
        <v>0</v>
      </c>
      <c r="G18" s="15">
        <v>0</v>
      </c>
      <c r="H18" s="15">
        <v>10</v>
      </c>
      <c r="I18" s="15">
        <v>0</v>
      </c>
      <c r="J18" s="15">
        <v>2.58</v>
      </c>
      <c r="K18" s="15">
        <v>0</v>
      </c>
      <c r="L18" s="15">
        <v>0</v>
      </c>
      <c r="M18" s="15">
        <v>0</v>
      </c>
      <c r="N18" s="15">
        <v>18.39</v>
      </c>
      <c r="O18" s="15">
        <v>10</v>
      </c>
      <c r="P18" s="15">
        <v>25</v>
      </c>
      <c r="Q18" s="15">
        <v>4.33</v>
      </c>
      <c r="R18" s="15">
        <v>2</v>
      </c>
      <c r="S18" s="15">
        <v>3.33</v>
      </c>
      <c r="T18" s="15">
        <v>1</v>
      </c>
      <c r="U18" s="15">
        <v>3</v>
      </c>
      <c r="V18" s="15">
        <v>0</v>
      </c>
      <c r="W18" s="15">
        <v>26.01</v>
      </c>
      <c r="X18" s="15">
        <v>3.67</v>
      </c>
      <c r="Y18" s="15">
        <v>18.728000000000002</v>
      </c>
      <c r="Z18" s="15">
        <v>10</v>
      </c>
      <c r="AA18" s="15">
        <v>0</v>
      </c>
      <c r="AB18" s="15">
        <v>16</v>
      </c>
      <c r="AC18" s="15">
        <v>158.26</v>
      </c>
      <c r="AD18" s="15">
        <f t="shared" si="0"/>
        <v>166.03800000000001</v>
      </c>
    </row>
    <row r="19" spans="1:30" ht="24" x14ac:dyDescent="0.2">
      <c r="A19" s="62">
        <v>10</v>
      </c>
      <c r="B19" s="62">
        <v>17</v>
      </c>
      <c r="C19" s="38" t="s">
        <v>35</v>
      </c>
      <c r="D19" s="38" t="s">
        <v>58</v>
      </c>
      <c r="E19" s="15">
        <v>30</v>
      </c>
      <c r="F19" s="79">
        <v>0</v>
      </c>
      <c r="G19" s="15">
        <v>0</v>
      </c>
      <c r="H19" s="69">
        <v>20</v>
      </c>
      <c r="I19" s="15">
        <v>0</v>
      </c>
      <c r="J19" s="15">
        <v>2.71</v>
      </c>
      <c r="K19" s="15">
        <v>0</v>
      </c>
      <c r="L19" s="15">
        <v>0</v>
      </c>
      <c r="M19" s="15">
        <v>0</v>
      </c>
      <c r="N19" s="15">
        <v>0</v>
      </c>
      <c r="O19" s="15">
        <v>10</v>
      </c>
      <c r="P19" s="15">
        <v>30</v>
      </c>
      <c r="Q19" s="15">
        <v>4</v>
      </c>
      <c r="R19" s="15">
        <v>2</v>
      </c>
      <c r="S19" s="15">
        <v>5</v>
      </c>
      <c r="T19" s="15">
        <v>2</v>
      </c>
      <c r="U19" s="15">
        <v>4</v>
      </c>
      <c r="V19" s="15">
        <v>0</v>
      </c>
      <c r="W19" s="15">
        <v>12</v>
      </c>
      <c r="X19" s="15">
        <v>0.33</v>
      </c>
      <c r="Y19" s="15">
        <v>29</v>
      </c>
      <c r="Z19" s="15">
        <v>6</v>
      </c>
      <c r="AA19" s="15">
        <v>0</v>
      </c>
      <c r="AB19" s="15">
        <v>8.67</v>
      </c>
      <c r="AC19" s="15">
        <v>176.71</v>
      </c>
      <c r="AD19" s="15">
        <f t="shared" si="0"/>
        <v>165.71</v>
      </c>
    </row>
    <row r="20" spans="1:30" ht="36" x14ac:dyDescent="0.2">
      <c r="A20" s="62">
        <v>30</v>
      </c>
      <c r="B20" s="62">
        <v>18</v>
      </c>
      <c r="C20" s="38" t="s">
        <v>17</v>
      </c>
      <c r="D20" s="38" t="s">
        <v>126</v>
      </c>
      <c r="E20" s="15">
        <v>27</v>
      </c>
      <c r="F20" s="79">
        <v>0</v>
      </c>
      <c r="G20" s="15">
        <v>0</v>
      </c>
      <c r="H20" s="15">
        <v>10</v>
      </c>
      <c r="I20" s="15">
        <v>0</v>
      </c>
      <c r="J20" s="15">
        <v>2.58</v>
      </c>
      <c r="K20" s="15">
        <v>0</v>
      </c>
      <c r="L20" s="15">
        <v>0</v>
      </c>
      <c r="M20" s="15">
        <v>0</v>
      </c>
      <c r="N20" s="15">
        <v>18.39</v>
      </c>
      <c r="O20" s="15">
        <v>8</v>
      </c>
      <c r="P20" s="15">
        <v>25</v>
      </c>
      <c r="Q20" s="15">
        <v>4.33</v>
      </c>
      <c r="R20" s="15">
        <v>2</v>
      </c>
      <c r="S20" s="15">
        <v>3.33</v>
      </c>
      <c r="T20" s="15">
        <v>1</v>
      </c>
      <c r="U20" s="15">
        <v>3</v>
      </c>
      <c r="V20" s="15">
        <v>3.33</v>
      </c>
      <c r="W20" s="15">
        <v>25.46</v>
      </c>
      <c r="X20" s="15">
        <v>2.33</v>
      </c>
      <c r="Y20" s="15">
        <v>20.872</v>
      </c>
      <c r="Z20" s="15">
        <v>2.67</v>
      </c>
      <c r="AA20" s="15">
        <v>0</v>
      </c>
      <c r="AB20" s="15">
        <v>6</v>
      </c>
      <c r="AC20" s="15">
        <v>156.71</v>
      </c>
      <c r="AD20" s="15">
        <f t="shared" si="0"/>
        <v>165.292</v>
      </c>
    </row>
    <row r="21" spans="1:30" ht="24" x14ac:dyDescent="0.2">
      <c r="A21" s="62">
        <v>15</v>
      </c>
      <c r="B21" s="62">
        <v>19</v>
      </c>
      <c r="C21" s="38" t="s">
        <v>18</v>
      </c>
      <c r="D21" s="38" t="s">
        <v>42</v>
      </c>
      <c r="E21" s="15">
        <v>24</v>
      </c>
      <c r="F21" s="79">
        <v>0</v>
      </c>
      <c r="G21" s="15">
        <v>0</v>
      </c>
      <c r="H21" s="15">
        <v>0</v>
      </c>
      <c r="I21" s="15">
        <v>0</v>
      </c>
      <c r="J21" s="15">
        <v>2.76</v>
      </c>
      <c r="K21" s="15">
        <v>0</v>
      </c>
      <c r="L21" s="15">
        <v>0</v>
      </c>
      <c r="M21" s="15">
        <v>0</v>
      </c>
      <c r="N21" s="15">
        <v>0</v>
      </c>
      <c r="O21" s="15">
        <v>8</v>
      </c>
      <c r="P21" s="15">
        <v>25</v>
      </c>
      <c r="Q21" s="15">
        <v>1</v>
      </c>
      <c r="R21" s="15">
        <v>4</v>
      </c>
      <c r="S21" s="15">
        <v>4.67</v>
      </c>
      <c r="T21" s="15">
        <v>4.33</v>
      </c>
      <c r="U21" s="15">
        <v>3</v>
      </c>
      <c r="V21" s="15">
        <v>0</v>
      </c>
      <c r="W21" s="15">
        <v>52</v>
      </c>
      <c r="X21" s="15">
        <v>0</v>
      </c>
      <c r="Y21" s="15">
        <v>15</v>
      </c>
      <c r="Z21" s="15">
        <v>0</v>
      </c>
      <c r="AA21" s="15">
        <v>0</v>
      </c>
      <c r="AB21" s="15">
        <v>21</v>
      </c>
      <c r="AC21" s="15">
        <v>168.36</v>
      </c>
      <c r="AD21" s="15">
        <f t="shared" si="0"/>
        <v>164.76</v>
      </c>
    </row>
    <row r="22" spans="1:30" ht="24" x14ac:dyDescent="0.2">
      <c r="A22" s="62">
        <v>27</v>
      </c>
      <c r="B22" s="62">
        <v>20</v>
      </c>
      <c r="C22" s="38" t="s">
        <v>33</v>
      </c>
      <c r="D22" s="38" t="s">
        <v>93</v>
      </c>
      <c r="E22" s="15">
        <v>24</v>
      </c>
      <c r="F22" s="79">
        <v>0</v>
      </c>
      <c r="G22" s="15">
        <v>0</v>
      </c>
      <c r="H22" s="15">
        <v>0</v>
      </c>
      <c r="I22" s="15">
        <v>0</v>
      </c>
      <c r="J22" s="15">
        <v>2.13</v>
      </c>
      <c r="K22" s="15">
        <v>0</v>
      </c>
      <c r="L22" s="15">
        <v>0</v>
      </c>
      <c r="M22" s="15">
        <v>0</v>
      </c>
      <c r="N22" s="15">
        <v>14.8</v>
      </c>
      <c r="O22" s="15">
        <v>0</v>
      </c>
      <c r="P22" s="15">
        <v>30</v>
      </c>
      <c r="Q22" s="15">
        <v>4</v>
      </c>
      <c r="R22" s="15">
        <v>4</v>
      </c>
      <c r="S22" s="15">
        <v>3</v>
      </c>
      <c r="T22" s="15">
        <v>2</v>
      </c>
      <c r="U22" s="15">
        <v>2</v>
      </c>
      <c r="V22" s="15">
        <v>0</v>
      </c>
      <c r="W22" s="15">
        <v>50</v>
      </c>
      <c r="X22" s="15">
        <v>4</v>
      </c>
      <c r="Y22" s="15">
        <v>15</v>
      </c>
      <c r="Z22" s="15">
        <v>6</v>
      </c>
      <c r="AA22" s="15">
        <v>0</v>
      </c>
      <c r="AB22" s="15">
        <v>2</v>
      </c>
      <c r="AC22" s="15">
        <v>158.56</v>
      </c>
      <c r="AD22" s="15">
        <f t="shared" si="0"/>
        <v>162.93</v>
      </c>
    </row>
    <row r="23" spans="1:30" ht="24" x14ac:dyDescent="0.2">
      <c r="A23" s="62">
        <v>22</v>
      </c>
      <c r="B23" s="62">
        <v>21</v>
      </c>
      <c r="C23" s="38" t="s">
        <v>69</v>
      </c>
      <c r="D23" s="38" t="s">
        <v>121</v>
      </c>
      <c r="E23" s="15">
        <v>21</v>
      </c>
      <c r="F23" s="79">
        <v>0</v>
      </c>
      <c r="G23" s="15">
        <v>0</v>
      </c>
      <c r="H23" s="69">
        <v>20</v>
      </c>
      <c r="I23" s="15">
        <v>0</v>
      </c>
      <c r="J23" s="15">
        <v>0.92</v>
      </c>
      <c r="K23" s="15">
        <v>0</v>
      </c>
      <c r="L23" s="15">
        <v>0</v>
      </c>
      <c r="M23" s="15">
        <v>0</v>
      </c>
      <c r="N23" s="15">
        <v>11.45</v>
      </c>
      <c r="O23" s="15">
        <v>10</v>
      </c>
      <c r="P23" s="15">
        <v>30</v>
      </c>
      <c r="Q23" s="15">
        <v>2</v>
      </c>
      <c r="R23" s="15">
        <v>1.33</v>
      </c>
      <c r="S23" s="15">
        <v>1.67</v>
      </c>
      <c r="T23" s="15">
        <v>0.67</v>
      </c>
      <c r="U23" s="15">
        <v>0.67</v>
      </c>
      <c r="V23" s="15">
        <v>0</v>
      </c>
      <c r="W23" s="15">
        <v>16.260000000000002</v>
      </c>
      <c r="X23" s="15">
        <v>4.33</v>
      </c>
      <c r="Y23" s="15">
        <v>27.33</v>
      </c>
      <c r="Z23" s="15">
        <v>4</v>
      </c>
      <c r="AA23" s="15">
        <v>0</v>
      </c>
      <c r="AB23" s="15">
        <v>11</v>
      </c>
      <c r="AC23" s="15">
        <v>163.18</v>
      </c>
      <c r="AD23" s="15">
        <f t="shared" si="0"/>
        <v>162.63</v>
      </c>
    </row>
    <row r="24" spans="1:30" ht="24" x14ac:dyDescent="0.2">
      <c r="A24" s="62">
        <v>7</v>
      </c>
      <c r="B24" s="62">
        <v>22</v>
      </c>
      <c r="C24" s="38" t="s">
        <v>12</v>
      </c>
      <c r="D24" s="38" t="s">
        <v>48</v>
      </c>
      <c r="E24" s="15">
        <v>30</v>
      </c>
      <c r="F24" s="79">
        <v>0</v>
      </c>
      <c r="G24" s="15">
        <v>0</v>
      </c>
      <c r="H24" s="69">
        <v>20</v>
      </c>
      <c r="I24" s="15">
        <v>0</v>
      </c>
      <c r="J24" s="15">
        <v>4.63</v>
      </c>
      <c r="K24" s="15">
        <v>0</v>
      </c>
      <c r="L24" s="15">
        <v>0</v>
      </c>
      <c r="M24" s="15">
        <v>0</v>
      </c>
      <c r="N24" s="15">
        <v>0</v>
      </c>
      <c r="O24" s="15">
        <v>5</v>
      </c>
      <c r="P24" s="15">
        <v>30</v>
      </c>
      <c r="Q24" s="15">
        <v>4</v>
      </c>
      <c r="R24" s="15">
        <v>2.33</v>
      </c>
      <c r="S24" s="15">
        <v>2</v>
      </c>
      <c r="T24" s="15">
        <v>3</v>
      </c>
      <c r="U24" s="15">
        <v>4</v>
      </c>
      <c r="V24" s="15">
        <v>0</v>
      </c>
      <c r="W24" s="15">
        <v>20.2</v>
      </c>
      <c r="X24" s="15">
        <v>2.67</v>
      </c>
      <c r="Y24" s="15">
        <v>27</v>
      </c>
      <c r="Z24" s="15">
        <v>2.33</v>
      </c>
      <c r="AA24" s="15">
        <v>0</v>
      </c>
      <c r="AB24" s="15">
        <v>5.33</v>
      </c>
      <c r="AC24" s="15">
        <v>182.5</v>
      </c>
      <c r="AD24" s="15">
        <f t="shared" si="0"/>
        <v>162.49</v>
      </c>
    </row>
    <row r="25" spans="1:30" ht="24" x14ac:dyDescent="0.2">
      <c r="A25" s="62">
        <v>42</v>
      </c>
      <c r="B25" s="62">
        <v>23</v>
      </c>
      <c r="C25" s="38" t="s">
        <v>17</v>
      </c>
      <c r="D25" s="38" t="s">
        <v>29</v>
      </c>
      <c r="E25" s="15">
        <v>15</v>
      </c>
      <c r="F25" s="79">
        <v>0</v>
      </c>
      <c r="G25" s="15">
        <v>0</v>
      </c>
      <c r="H25" s="15">
        <v>10</v>
      </c>
      <c r="I25" s="15">
        <v>0</v>
      </c>
      <c r="J25" s="15">
        <v>2.58</v>
      </c>
      <c r="K25" s="15">
        <v>0</v>
      </c>
      <c r="L25" s="15">
        <v>0</v>
      </c>
      <c r="M25" s="15">
        <v>0</v>
      </c>
      <c r="N25" s="15">
        <v>18.39</v>
      </c>
      <c r="O25" s="15">
        <v>10</v>
      </c>
      <c r="P25" s="15">
        <v>25</v>
      </c>
      <c r="Q25" s="15">
        <v>4.33</v>
      </c>
      <c r="R25" s="15">
        <v>2</v>
      </c>
      <c r="S25" s="15">
        <v>3.33</v>
      </c>
      <c r="T25" s="15">
        <v>1</v>
      </c>
      <c r="U25" s="15">
        <v>3</v>
      </c>
      <c r="V25" s="15">
        <v>0</v>
      </c>
      <c r="W25" s="15">
        <v>35.479999999999997</v>
      </c>
      <c r="X25" s="15">
        <v>1</v>
      </c>
      <c r="Y25" s="15">
        <v>20.872</v>
      </c>
      <c r="Z25" s="15">
        <v>2.67</v>
      </c>
      <c r="AA25" s="15">
        <v>0</v>
      </c>
      <c r="AB25" s="15">
        <v>5</v>
      </c>
      <c r="AC25" s="15">
        <v>143.56</v>
      </c>
      <c r="AD25" s="15">
        <f t="shared" si="0"/>
        <v>159.65199999999996</v>
      </c>
    </row>
    <row r="26" spans="1:30" ht="24" x14ac:dyDescent="0.2">
      <c r="A26" s="62">
        <v>34</v>
      </c>
      <c r="B26" s="62">
        <v>24</v>
      </c>
      <c r="C26" s="38" t="s">
        <v>95</v>
      </c>
      <c r="D26" s="38" t="s">
        <v>96</v>
      </c>
      <c r="E26" s="15">
        <v>30</v>
      </c>
      <c r="F26" s="79">
        <v>0</v>
      </c>
      <c r="G26" s="15">
        <v>0</v>
      </c>
      <c r="H26" s="15">
        <v>20</v>
      </c>
      <c r="I26" s="15">
        <v>0</v>
      </c>
      <c r="J26" s="15">
        <v>1.69</v>
      </c>
      <c r="K26" s="15">
        <v>0</v>
      </c>
      <c r="L26" s="15">
        <v>0</v>
      </c>
      <c r="M26" s="15">
        <v>0</v>
      </c>
      <c r="N26" s="15">
        <v>20</v>
      </c>
      <c r="O26" s="15">
        <v>10</v>
      </c>
      <c r="P26" s="15">
        <v>20</v>
      </c>
      <c r="Q26" s="15">
        <v>2</v>
      </c>
      <c r="R26" s="15">
        <v>1</v>
      </c>
      <c r="S26" s="15">
        <v>2</v>
      </c>
      <c r="T26" s="15">
        <v>1</v>
      </c>
      <c r="U26" s="15">
        <v>1</v>
      </c>
      <c r="V26" s="15">
        <v>0</v>
      </c>
      <c r="W26" s="15">
        <v>20</v>
      </c>
      <c r="X26" s="15">
        <v>3.67</v>
      </c>
      <c r="Y26" s="15">
        <v>16.071999999999999</v>
      </c>
      <c r="Z26" s="15">
        <v>2.67</v>
      </c>
      <c r="AA26" s="15">
        <v>0</v>
      </c>
      <c r="AB26" s="15">
        <v>6.67</v>
      </c>
      <c r="AC26" s="15">
        <v>149.36000000000001</v>
      </c>
      <c r="AD26" s="15">
        <f t="shared" si="0"/>
        <v>157.77199999999996</v>
      </c>
    </row>
    <row r="27" spans="1:30" ht="24" x14ac:dyDescent="0.2">
      <c r="A27" s="62">
        <v>20</v>
      </c>
      <c r="B27" s="62">
        <v>25</v>
      </c>
      <c r="C27" s="38" t="s">
        <v>19</v>
      </c>
      <c r="D27" s="38" t="s">
        <v>166</v>
      </c>
      <c r="E27" s="15">
        <v>24</v>
      </c>
      <c r="F27" s="79">
        <v>0</v>
      </c>
      <c r="G27" s="15">
        <v>0</v>
      </c>
      <c r="H27" s="69">
        <v>20</v>
      </c>
      <c r="I27" s="15">
        <v>0</v>
      </c>
      <c r="J27" s="15">
        <v>1.19</v>
      </c>
      <c r="K27" s="15">
        <v>0</v>
      </c>
      <c r="L27" s="15">
        <v>0</v>
      </c>
      <c r="M27" s="15">
        <v>0</v>
      </c>
      <c r="N27" s="15">
        <v>13.29</v>
      </c>
      <c r="O27" s="15">
        <v>8</v>
      </c>
      <c r="P27" s="15">
        <v>25</v>
      </c>
      <c r="Q27" s="15">
        <v>2.67</v>
      </c>
      <c r="R27" s="15">
        <v>2</v>
      </c>
      <c r="S27" s="15">
        <v>2.67</v>
      </c>
      <c r="T27" s="15">
        <v>1.67</v>
      </c>
      <c r="U27" s="15">
        <v>2.67</v>
      </c>
      <c r="V27" s="15">
        <v>0</v>
      </c>
      <c r="W27" s="15">
        <v>18</v>
      </c>
      <c r="X27" s="15">
        <v>3</v>
      </c>
      <c r="Y27" s="15">
        <v>29.33</v>
      </c>
      <c r="Z27" s="15">
        <v>3.33</v>
      </c>
      <c r="AA27" s="15">
        <v>0</v>
      </c>
      <c r="AB27" s="15">
        <v>0.67</v>
      </c>
      <c r="AC27" s="15">
        <v>164.19</v>
      </c>
      <c r="AD27" s="15">
        <f t="shared" si="0"/>
        <v>157.49</v>
      </c>
    </row>
    <row r="28" spans="1:30" ht="24" x14ac:dyDescent="0.2">
      <c r="A28" s="62">
        <v>61</v>
      </c>
      <c r="B28" s="62">
        <v>26</v>
      </c>
      <c r="C28" s="38" t="s">
        <v>51</v>
      </c>
      <c r="D28" s="38" t="s">
        <v>59</v>
      </c>
      <c r="E28" s="15">
        <v>30</v>
      </c>
      <c r="F28" s="79">
        <v>0</v>
      </c>
      <c r="G28" s="15">
        <v>0</v>
      </c>
      <c r="H28" s="15">
        <v>10</v>
      </c>
      <c r="I28" s="15">
        <v>0</v>
      </c>
      <c r="J28" s="15">
        <v>2.12</v>
      </c>
      <c r="K28" s="15">
        <v>0</v>
      </c>
      <c r="L28" s="15">
        <v>0</v>
      </c>
      <c r="M28" s="15">
        <v>0</v>
      </c>
      <c r="N28" s="15">
        <v>20</v>
      </c>
      <c r="O28" s="15">
        <v>3</v>
      </c>
      <c r="P28" s="15">
        <v>30</v>
      </c>
      <c r="Q28" s="15">
        <v>2</v>
      </c>
      <c r="R28" s="15">
        <v>2</v>
      </c>
      <c r="S28" s="15">
        <v>3</v>
      </c>
      <c r="T28" s="15">
        <v>2</v>
      </c>
      <c r="U28" s="15">
        <v>3</v>
      </c>
      <c r="V28" s="15">
        <v>15</v>
      </c>
      <c r="W28" s="15">
        <v>5</v>
      </c>
      <c r="X28" s="15">
        <v>0</v>
      </c>
      <c r="Y28" s="15">
        <v>19.8</v>
      </c>
      <c r="Z28" s="15">
        <v>0</v>
      </c>
      <c r="AA28" s="15">
        <v>0</v>
      </c>
      <c r="AB28" s="15">
        <v>9.33</v>
      </c>
      <c r="AC28" s="15">
        <v>133.44999999999999</v>
      </c>
      <c r="AD28" s="15">
        <f t="shared" si="0"/>
        <v>156.25000000000003</v>
      </c>
    </row>
    <row r="29" spans="1:30" ht="24" x14ac:dyDescent="0.2">
      <c r="A29" s="62">
        <v>36</v>
      </c>
      <c r="B29" s="62">
        <v>27</v>
      </c>
      <c r="C29" s="38" t="s">
        <v>22</v>
      </c>
      <c r="D29" s="38" t="s">
        <v>80</v>
      </c>
      <c r="E29" s="15">
        <v>24</v>
      </c>
      <c r="F29" s="79">
        <v>0</v>
      </c>
      <c r="G29" s="15">
        <v>0</v>
      </c>
      <c r="H29" s="15">
        <v>20</v>
      </c>
      <c r="I29" s="15">
        <v>0</v>
      </c>
      <c r="J29" s="15">
        <v>2.68</v>
      </c>
      <c r="K29" s="15">
        <v>0</v>
      </c>
      <c r="L29" s="15">
        <v>0</v>
      </c>
      <c r="M29" s="15">
        <v>0</v>
      </c>
      <c r="N29" s="15">
        <v>17.940000000000001</v>
      </c>
      <c r="O29" s="15">
        <v>10</v>
      </c>
      <c r="P29" s="15">
        <v>25</v>
      </c>
      <c r="Q29" s="15">
        <v>2.67</v>
      </c>
      <c r="R29" s="15">
        <v>2</v>
      </c>
      <c r="S29" s="15">
        <v>3</v>
      </c>
      <c r="T29" s="15">
        <v>2.67</v>
      </c>
      <c r="U29" s="15">
        <v>2.33</v>
      </c>
      <c r="V29" s="15">
        <v>0</v>
      </c>
      <c r="W29" s="15">
        <v>13.68</v>
      </c>
      <c r="X29" s="15">
        <v>3.33</v>
      </c>
      <c r="Y29" s="15">
        <v>20.327999999999999</v>
      </c>
      <c r="Z29" s="15">
        <v>1.33</v>
      </c>
      <c r="AA29" s="15">
        <v>0</v>
      </c>
      <c r="AB29" s="15">
        <v>5</v>
      </c>
      <c r="AC29" s="15">
        <v>148.03</v>
      </c>
      <c r="AD29" s="15">
        <f t="shared" si="0"/>
        <v>155.95800000000003</v>
      </c>
    </row>
    <row r="30" spans="1:30" ht="24" x14ac:dyDescent="0.2">
      <c r="A30" s="62">
        <v>17</v>
      </c>
      <c r="B30" s="62">
        <v>28</v>
      </c>
      <c r="C30" s="38" t="s">
        <v>13</v>
      </c>
      <c r="D30" s="38" t="s">
        <v>49</v>
      </c>
      <c r="E30" s="15">
        <v>27</v>
      </c>
      <c r="F30" s="79">
        <v>0</v>
      </c>
      <c r="G30" s="15">
        <v>0</v>
      </c>
      <c r="H30" s="15">
        <v>10</v>
      </c>
      <c r="I30" s="15">
        <v>0</v>
      </c>
      <c r="J30" s="15">
        <v>2.17</v>
      </c>
      <c r="K30" s="15">
        <v>0</v>
      </c>
      <c r="L30" s="15">
        <v>0</v>
      </c>
      <c r="M30" s="15">
        <v>0</v>
      </c>
      <c r="N30" s="15">
        <v>0</v>
      </c>
      <c r="O30" s="15">
        <v>8</v>
      </c>
      <c r="P30" s="15">
        <v>30</v>
      </c>
      <c r="Q30" s="15">
        <v>3.67</v>
      </c>
      <c r="R30" s="15">
        <v>1</v>
      </c>
      <c r="S30" s="15">
        <v>3.33</v>
      </c>
      <c r="T30" s="15">
        <v>2.33</v>
      </c>
      <c r="U30" s="15">
        <v>3</v>
      </c>
      <c r="V30" s="15">
        <v>0</v>
      </c>
      <c r="W30" s="15">
        <v>28</v>
      </c>
      <c r="X30" s="15">
        <v>2.67</v>
      </c>
      <c r="Y30" s="15">
        <v>20.327999999999999</v>
      </c>
      <c r="Z30" s="15">
        <v>4</v>
      </c>
      <c r="AA30" s="15">
        <v>0</v>
      </c>
      <c r="AB30" s="15">
        <v>9.33</v>
      </c>
      <c r="AC30" s="15">
        <v>164.84</v>
      </c>
      <c r="AD30" s="15">
        <f t="shared" si="0"/>
        <v>154.828</v>
      </c>
    </row>
    <row r="31" spans="1:30" ht="24" x14ac:dyDescent="0.2">
      <c r="A31" s="62">
        <v>31</v>
      </c>
      <c r="B31" s="62">
        <v>29</v>
      </c>
      <c r="C31" s="38" t="s">
        <v>24</v>
      </c>
      <c r="D31" s="38" t="s">
        <v>25</v>
      </c>
      <c r="E31" s="15">
        <v>27</v>
      </c>
      <c r="F31" s="79">
        <v>0</v>
      </c>
      <c r="G31" s="15">
        <v>0</v>
      </c>
      <c r="H31" s="15">
        <v>10</v>
      </c>
      <c r="I31" s="15">
        <v>0</v>
      </c>
      <c r="J31" s="15">
        <v>1.34</v>
      </c>
      <c r="K31" s="15">
        <v>0</v>
      </c>
      <c r="L31" s="15">
        <v>0</v>
      </c>
      <c r="M31" s="15">
        <v>0</v>
      </c>
      <c r="N31" s="15">
        <v>10.95</v>
      </c>
      <c r="O31" s="15">
        <v>3</v>
      </c>
      <c r="P31" s="15">
        <v>30</v>
      </c>
      <c r="Q31" s="15">
        <v>2.33</v>
      </c>
      <c r="R31" s="15">
        <v>2.33</v>
      </c>
      <c r="S31" s="15">
        <v>2.33</v>
      </c>
      <c r="T31" s="15">
        <v>1</v>
      </c>
      <c r="U31" s="15">
        <v>1.67</v>
      </c>
      <c r="V31" s="15">
        <v>0</v>
      </c>
      <c r="W31" s="15">
        <v>24.65</v>
      </c>
      <c r="X31" s="15">
        <v>1</v>
      </c>
      <c r="Y31" s="15">
        <v>22.472000000000001</v>
      </c>
      <c r="Z31" s="15">
        <v>6.33</v>
      </c>
      <c r="AA31" s="15">
        <v>0</v>
      </c>
      <c r="AB31" s="15">
        <v>7.33</v>
      </c>
      <c r="AC31" s="15">
        <v>152</v>
      </c>
      <c r="AD31" s="15">
        <f t="shared" si="0"/>
        <v>153.73200000000003</v>
      </c>
    </row>
    <row r="32" spans="1:30" ht="24" x14ac:dyDescent="0.2">
      <c r="A32" s="62">
        <v>11</v>
      </c>
      <c r="B32" s="62">
        <v>30</v>
      </c>
      <c r="C32" s="38" t="s">
        <v>12</v>
      </c>
      <c r="D32" s="38" t="s">
        <v>72</v>
      </c>
      <c r="E32" s="15">
        <v>24</v>
      </c>
      <c r="F32" s="79">
        <v>0</v>
      </c>
      <c r="G32" s="15">
        <v>0</v>
      </c>
      <c r="H32" s="69">
        <v>20</v>
      </c>
      <c r="I32" s="15">
        <v>0</v>
      </c>
      <c r="J32" s="15">
        <v>4.53</v>
      </c>
      <c r="K32" s="15">
        <v>0</v>
      </c>
      <c r="L32" s="15">
        <v>0</v>
      </c>
      <c r="M32" s="15">
        <v>0</v>
      </c>
      <c r="N32" s="15">
        <v>0</v>
      </c>
      <c r="O32" s="15">
        <v>10</v>
      </c>
      <c r="P32" s="15">
        <v>30</v>
      </c>
      <c r="Q32" s="15">
        <v>4</v>
      </c>
      <c r="R32" s="15">
        <v>2</v>
      </c>
      <c r="S32" s="15">
        <v>3.33</v>
      </c>
      <c r="T32" s="15">
        <v>3</v>
      </c>
      <c r="U32" s="15">
        <v>2</v>
      </c>
      <c r="V32" s="15">
        <v>0</v>
      </c>
      <c r="W32" s="15">
        <v>11</v>
      </c>
      <c r="X32" s="15">
        <v>3.33</v>
      </c>
      <c r="Y32" s="15">
        <v>27.67</v>
      </c>
      <c r="Z32" s="15">
        <v>6.33</v>
      </c>
      <c r="AA32" s="15">
        <v>0</v>
      </c>
      <c r="AB32" s="15">
        <v>2</v>
      </c>
      <c r="AC32" s="15">
        <v>171.59</v>
      </c>
      <c r="AD32" s="15">
        <f t="shared" si="0"/>
        <v>153.19000000000003</v>
      </c>
    </row>
    <row r="33" spans="1:30" ht="24" x14ac:dyDescent="0.2">
      <c r="A33" s="62">
        <v>25</v>
      </c>
      <c r="B33" s="62">
        <v>31</v>
      </c>
      <c r="C33" s="38" t="s">
        <v>69</v>
      </c>
      <c r="D33" s="38" t="s">
        <v>101</v>
      </c>
      <c r="E33" s="15">
        <v>30</v>
      </c>
      <c r="F33" s="79">
        <v>0</v>
      </c>
      <c r="G33" s="15">
        <v>0</v>
      </c>
      <c r="H33" s="69">
        <v>20</v>
      </c>
      <c r="I33" s="15">
        <v>0</v>
      </c>
      <c r="J33" s="15">
        <v>0.92</v>
      </c>
      <c r="K33" s="15">
        <v>0</v>
      </c>
      <c r="L33" s="15">
        <v>0</v>
      </c>
      <c r="M33" s="15">
        <v>0</v>
      </c>
      <c r="N33" s="15">
        <v>11.45</v>
      </c>
      <c r="O33" s="15">
        <v>10</v>
      </c>
      <c r="P33" s="15">
        <v>30</v>
      </c>
      <c r="Q33" s="15">
        <v>2</v>
      </c>
      <c r="R33" s="15">
        <v>1.33</v>
      </c>
      <c r="S33" s="15">
        <v>1.67</v>
      </c>
      <c r="T33" s="15">
        <v>0.67</v>
      </c>
      <c r="U33" s="15">
        <v>0.67</v>
      </c>
      <c r="V33" s="15">
        <v>0</v>
      </c>
      <c r="W33" s="15">
        <v>4.7</v>
      </c>
      <c r="X33" s="15">
        <v>5</v>
      </c>
      <c r="Y33" s="15">
        <v>28.33</v>
      </c>
      <c r="Z33" s="15">
        <v>1.33</v>
      </c>
      <c r="AA33" s="15">
        <v>0</v>
      </c>
      <c r="AB33" s="15">
        <v>5</v>
      </c>
      <c r="AC33" s="15">
        <v>161.61000000000001</v>
      </c>
      <c r="AD33" s="15">
        <f t="shared" si="0"/>
        <v>153.07000000000002</v>
      </c>
    </row>
    <row r="34" spans="1:30" ht="36" x14ac:dyDescent="0.2">
      <c r="A34" s="62">
        <v>12</v>
      </c>
      <c r="B34" s="62">
        <v>32</v>
      </c>
      <c r="C34" s="38" t="s">
        <v>16</v>
      </c>
      <c r="D34" s="38" t="s">
        <v>87</v>
      </c>
      <c r="E34" s="15">
        <v>27</v>
      </c>
      <c r="F34" s="79">
        <v>0</v>
      </c>
      <c r="G34" s="15">
        <v>0</v>
      </c>
      <c r="H34" s="69">
        <v>20</v>
      </c>
      <c r="I34" s="15">
        <v>0</v>
      </c>
      <c r="J34" s="15">
        <v>2.14</v>
      </c>
      <c r="K34" s="15">
        <v>0</v>
      </c>
      <c r="L34" s="15">
        <v>0</v>
      </c>
      <c r="M34" s="15">
        <v>0</v>
      </c>
      <c r="N34" s="15">
        <v>0</v>
      </c>
      <c r="O34" s="15">
        <v>10</v>
      </c>
      <c r="P34" s="15">
        <v>30</v>
      </c>
      <c r="Q34" s="15">
        <v>2</v>
      </c>
      <c r="R34" s="15">
        <v>1</v>
      </c>
      <c r="S34" s="15">
        <v>1</v>
      </c>
      <c r="T34" s="15">
        <v>1.33</v>
      </c>
      <c r="U34" s="15">
        <v>2</v>
      </c>
      <c r="V34" s="15">
        <v>0</v>
      </c>
      <c r="W34" s="15">
        <v>12</v>
      </c>
      <c r="X34" s="15">
        <v>3.67</v>
      </c>
      <c r="Y34" s="15">
        <v>28</v>
      </c>
      <c r="Z34" s="15">
        <v>4.67</v>
      </c>
      <c r="AA34" s="15">
        <v>0</v>
      </c>
      <c r="AB34" s="15">
        <v>6.67</v>
      </c>
      <c r="AC34" s="15">
        <v>171.47</v>
      </c>
      <c r="AD34" s="15">
        <f t="shared" si="0"/>
        <v>151.47999999999996</v>
      </c>
    </row>
    <row r="35" spans="1:30" ht="24" x14ac:dyDescent="0.2">
      <c r="A35" s="62">
        <v>14</v>
      </c>
      <c r="B35" s="62">
        <v>33</v>
      </c>
      <c r="C35" s="38" t="s">
        <v>12</v>
      </c>
      <c r="D35" s="38" t="s">
        <v>21</v>
      </c>
      <c r="E35" s="15">
        <v>21</v>
      </c>
      <c r="F35" s="79">
        <v>0</v>
      </c>
      <c r="G35" s="15">
        <v>0</v>
      </c>
      <c r="H35" s="69">
        <v>20</v>
      </c>
      <c r="I35" s="15">
        <v>0</v>
      </c>
      <c r="J35" s="15">
        <v>4.6100000000000003</v>
      </c>
      <c r="K35" s="15">
        <v>0</v>
      </c>
      <c r="L35" s="15">
        <v>0</v>
      </c>
      <c r="M35" s="15">
        <v>0</v>
      </c>
      <c r="N35" s="15">
        <v>0</v>
      </c>
      <c r="O35" s="15">
        <v>10</v>
      </c>
      <c r="P35" s="15">
        <v>30</v>
      </c>
      <c r="Q35" s="15">
        <v>4</v>
      </c>
      <c r="R35" s="15">
        <v>2.33</v>
      </c>
      <c r="S35" s="15">
        <v>2.67</v>
      </c>
      <c r="T35" s="15">
        <v>3</v>
      </c>
      <c r="U35" s="15">
        <v>2.67</v>
      </c>
      <c r="V35" s="15">
        <v>0</v>
      </c>
      <c r="W35" s="15">
        <v>9.5399999999999991</v>
      </c>
      <c r="X35" s="15">
        <v>2</v>
      </c>
      <c r="Y35" s="15">
        <v>27.67</v>
      </c>
      <c r="Z35" s="15">
        <v>4.67</v>
      </c>
      <c r="AA35" s="15">
        <v>0</v>
      </c>
      <c r="AB35" s="15">
        <v>6.67</v>
      </c>
      <c r="AC35" s="15">
        <v>168.41</v>
      </c>
      <c r="AD35" s="15">
        <f t="shared" ref="AD35:AD66" si="1">SUM(E35:AB35)</f>
        <v>150.82999999999998</v>
      </c>
    </row>
    <row r="36" spans="1:30" ht="24" x14ac:dyDescent="0.2">
      <c r="A36" s="62">
        <v>48</v>
      </c>
      <c r="B36" s="62">
        <v>34</v>
      </c>
      <c r="C36" s="38" t="s">
        <v>127</v>
      </c>
      <c r="D36" s="38" t="s">
        <v>133</v>
      </c>
      <c r="E36" s="15">
        <v>30</v>
      </c>
      <c r="F36" s="79">
        <v>0</v>
      </c>
      <c r="G36" s="15">
        <v>0</v>
      </c>
      <c r="H36" s="15">
        <v>10</v>
      </c>
      <c r="I36" s="15">
        <v>0</v>
      </c>
      <c r="J36" s="15">
        <v>2.0699999999999998</v>
      </c>
      <c r="K36" s="15">
        <v>0</v>
      </c>
      <c r="L36" s="15">
        <v>0</v>
      </c>
      <c r="M36" s="15">
        <v>0</v>
      </c>
      <c r="N36" s="15">
        <v>19.97</v>
      </c>
      <c r="O36" s="15">
        <v>10</v>
      </c>
      <c r="P36" s="15">
        <v>25</v>
      </c>
      <c r="Q36" s="15">
        <v>4</v>
      </c>
      <c r="R36" s="15">
        <v>1.33</v>
      </c>
      <c r="S36" s="15">
        <v>2</v>
      </c>
      <c r="T36" s="15">
        <v>0.67</v>
      </c>
      <c r="U36" s="15">
        <v>2.67</v>
      </c>
      <c r="V36" s="15">
        <v>0</v>
      </c>
      <c r="W36" s="15">
        <v>11.97</v>
      </c>
      <c r="X36" s="15">
        <v>3</v>
      </c>
      <c r="Y36" s="15">
        <v>19.271999999999998</v>
      </c>
      <c r="Z36" s="15">
        <v>5.33</v>
      </c>
      <c r="AA36" s="15">
        <v>0</v>
      </c>
      <c r="AB36" s="15">
        <v>3.33</v>
      </c>
      <c r="AC36" s="15">
        <v>141.03</v>
      </c>
      <c r="AD36" s="15">
        <f t="shared" si="1"/>
        <v>150.61200000000002</v>
      </c>
    </row>
    <row r="37" spans="1:30" x14ac:dyDescent="0.2">
      <c r="A37" s="62">
        <v>46</v>
      </c>
      <c r="B37" s="62">
        <v>35</v>
      </c>
      <c r="C37" s="38" t="s">
        <v>53</v>
      </c>
      <c r="D37" s="38" t="s">
        <v>54</v>
      </c>
      <c r="E37" s="15">
        <v>30</v>
      </c>
      <c r="F37" s="79">
        <v>0</v>
      </c>
      <c r="G37" s="15">
        <v>0</v>
      </c>
      <c r="H37" s="15">
        <v>0</v>
      </c>
      <c r="I37" s="15">
        <v>0</v>
      </c>
      <c r="J37" s="15">
        <v>1.39</v>
      </c>
      <c r="K37" s="15">
        <v>0</v>
      </c>
      <c r="L37" s="15">
        <v>0</v>
      </c>
      <c r="M37" s="15">
        <v>0</v>
      </c>
      <c r="N37" s="15">
        <v>19.89</v>
      </c>
      <c r="O37" s="15">
        <v>8</v>
      </c>
      <c r="P37" s="15">
        <v>15</v>
      </c>
      <c r="Q37" s="15">
        <v>1</v>
      </c>
      <c r="R37" s="15">
        <v>1</v>
      </c>
      <c r="S37" s="15">
        <v>1</v>
      </c>
      <c r="T37" s="15">
        <v>2.67</v>
      </c>
      <c r="U37" s="15">
        <v>2.33</v>
      </c>
      <c r="V37" s="15">
        <v>0</v>
      </c>
      <c r="W37" s="15">
        <v>41.67</v>
      </c>
      <c r="X37" s="15">
        <v>0</v>
      </c>
      <c r="Y37" s="15">
        <v>18.2</v>
      </c>
      <c r="Z37" s="15">
        <v>5</v>
      </c>
      <c r="AA37" s="15">
        <v>0</v>
      </c>
      <c r="AB37" s="15">
        <v>3.33</v>
      </c>
      <c r="AC37" s="15">
        <v>141.38999999999999</v>
      </c>
      <c r="AD37" s="15">
        <f t="shared" si="1"/>
        <v>150.48000000000002</v>
      </c>
    </row>
    <row r="38" spans="1:30" ht="24" x14ac:dyDescent="0.2">
      <c r="A38" s="62">
        <v>65</v>
      </c>
      <c r="B38" s="62">
        <v>36</v>
      </c>
      <c r="C38" s="38" t="s">
        <v>51</v>
      </c>
      <c r="D38" s="38" t="s">
        <v>109</v>
      </c>
      <c r="E38" s="15">
        <v>27</v>
      </c>
      <c r="F38" s="79">
        <v>0</v>
      </c>
      <c r="G38" s="15">
        <v>0</v>
      </c>
      <c r="H38" s="69">
        <v>20</v>
      </c>
      <c r="I38" s="15">
        <v>0</v>
      </c>
      <c r="J38" s="15">
        <v>2.12</v>
      </c>
      <c r="K38" s="15">
        <v>0</v>
      </c>
      <c r="L38" s="15">
        <v>0</v>
      </c>
      <c r="M38" s="15">
        <v>0</v>
      </c>
      <c r="N38" s="15">
        <v>20</v>
      </c>
      <c r="O38" s="15">
        <v>0</v>
      </c>
      <c r="P38" s="15">
        <v>30</v>
      </c>
      <c r="Q38" s="15">
        <v>2</v>
      </c>
      <c r="R38" s="15">
        <v>2</v>
      </c>
      <c r="S38" s="15">
        <v>3</v>
      </c>
      <c r="T38" s="15">
        <v>2</v>
      </c>
      <c r="U38" s="15">
        <v>3</v>
      </c>
      <c r="V38" s="15">
        <v>3.33</v>
      </c>
      <c r="W38" s="15">
        <v>2</v>
      </c>
      <c r="X38" s="15">
        <v>0.67</v>
      </c>
      <c r="Y38" s="15">
        <v>27</v>
      </c>
      <c r="Z38" s="15">
        <v>0.33</v>
      </c>
      <c r="AA38" s="15">
        <v>0</v>
      </c>
      <c r="AB38" s="15">
        <v>5</v>
      </c>
      <c r="AC38" s="15">
        <v>129.25</v>
      </c>
      <c r="AD38" s="15">
        <f t="shared" si="1"/>
        <v>149.45000000000002</v>
      </c>
    </row>
    <row r="39" spans="1:30" ht="24" x14ac:dyDescent="0.2">
      <c r="A39" s="62">
        <v>51</v>
      </c>
      <c r="B39" s="62">
        <v>37</v>
      </c>
      <c r="C39" s="38" t="s">
        <v>19</v>
      </c>
      <c r="D39" s="38" t="s">
        <v>134</v>
      </c>
      <c r="E39" s="15">
        <v>27</v>
      </c>
      <c r="F39" s="79">
        <v>0</v>
      </c>
      <c r="G39" s="15">
        <v>0</v>
      </c>
      <c r="H39" s="69">
        <v>20</v>
      </c>
      <c r="I39" s="15">
        <v>0</v>
      </c>
      <c r="J39" s="15">
        <v>1.19</v>
      </c>
      <c r="K39" s="15">
        <v>0</v>
      </c>
      <c r="L39" s="15">
        <v>0</v>
      </c>
      <c r="M39" s="15">
        <v>0</v>
      </c>
      <c r="N39" s="15">
        <v>13.29</v>
      </c>
      <c r="O39" s="15">
        <v>0</v>
      </c>
      <c r="P39" s="15">
        <v>30</v>
      </c>
      <c r="Q39" s="15">
        <v>2.67</v>
      </c>
      <c r="R39" s="15">
        <v>2</v>
      </c>
      <c r="S39" s="15">
        <v>2.67</v>
      </c>
      <c r="T39" s="15">
        <v>1.67</v>
      </c>
      <c r="U39" s="15">
        <v>2.67</v>
      </c>
      <c r="V39" s="15">
        <v>0</v>
      </c>
      <c r="W39" s="15">
        <v>12</v>
      </c>
      <c r="X39" s="15">
        <v>4</v>
      </c>
      <c r="Y39" s="15">
        <v>19.8</v>
      </c>
      <c r="Z39" s="15">
        <v>3.33</v>
      </c>
      <c r="AA39" s="15">
        <v>0</v>
      </c>
      <c r="AB39" s="15">
        <v>6</v>
      </c>
      <c r="AC39" s="15">
        <v>136.79</v>
      </c>
      <c r="AD39" s="15">
        <f t="shared" si="1"/>
        <v>148.29000000000002</v>
      </c>
    </row>
    <row r="40" spans="1:30" ht="24" x14ac:dyDescent="0.2">
      <c r="A40" s="62">
        <v>39</v>
      </c>
      <c r="B40" s="62">
        <v>38</v>
      </c>
      <c r="C40" s="38" t="s">
        <v>84</v>
      </c>
      <c r="D40" s="38" t="s">
        <v>129</v>
      </c>
      <c r="E40" s="15">
        <v>30</v>
      </c>
      <c r="F40" s="79">
        <v>0</v>
      </c>
      <c r="G40" s="15">
        <v>0</v>
      </c>
      <c r="H40" s="15">
        <v>0</v>
      </c>
      <c r="I40" s="15">
        <v>0</v>
      </c>
      <c r="J40" s="15">
        <v>1.99</v>
      </c>
      <c r="K40" s="15">
        <v>0</v>
      </c>
      <c r="L40" s="15">
        <v>0</v>
      </c>
      <c r="M40" s="15">
        <v>0</v>
      </c>
      <c r="N40" s="15">
        <v>13.23</v>
      </c>
      <c r="O40" s="15">
        <v>5</v>
      </c>
      <c r="P40" s="15">
        <v>30</v>
      </c>
      <c r="Q40" s="15">
        <v>3</v>
      </c>
      <c r="R40" s="15">
        <v>1.67</v>
      </c>
      <c r="S40" s="15">
        <v>2.67</v>
      </c>
      <c r="T40" s="15">
        <v>1.67</v>
      </c>
      <c r="U40" s="15">
        <v>2</v>
      </c>
      <c r="V40" s="15">
        <v>0</v>
      </c>
      <c r="W40" s="15">
        <v>27</v>
      </c>
      <c r="X40" s="15">
        <v>3</v>
      </c>
      <c r="Y40" s="15">
        <v>15</v>
      </c>
      <c r="Z40" s="15">
        <v>4</v>
      </c>
      <c r="AA40" s="15">
        <v>0</v>
      </c>
      <c r="AB40" s="15">
        <v>6</v>
      </c>
      <c r="AC40" s="15">
        <v>144.99</v>
      </c>
      <c r="AD40" s="15">
        <f t="shared" si="1"/>
        <v>146.23000000000002</v>
      </c>
    </row>
    <row r="41" spans="1:30" ht="24" x14ac:dyDescent="0.2">
      <c r="A41" s="62">
        <v>43</v>
      </c>
      <c r="B41" s="62">
        <v>39</v>
      </c>
      <c r="C41" s="38" t="s">
        <v>69</v>
      </c>
      <c r="D41" s="38" t="s">
        <v>74</v>
      </c>
      <c r="E41" s="15">
        <v>27</v>
      </c>
      <c r="F41" s="79">
        <v>0</v>
      </c>
      <c r="G41" s="15">
        <v>0</v>
      </c>
      <c r="H41" s="69">
        <v>20</v>
      </c>
      <c r="I41" s="15">
        <v>0</v>
      </c>
      <c r="J41" s="15">
        <v>1.04</v>
      </c>
      <c r="K41" s="15">
        <v>0</v>
      </c>
      <c r="L41" s="15">
        <v>0</v>
      </c>
      <c r="M41" s="15">
        <v>0</v>
      </c>
      <c r="N41" s="15">
        <v>11.45</v>
      </c>
      <c r="O41" s="15">
        <v>0</v>
      </c>
      <c r="P41" s="15">
        <v>30</v>
      </c>
      <c r="Q41" s="15">
        <v>2</v>
      </c>
      <c r="R41" s="15">
        <v>2</v>
      </c>
      <c r="S41" s="15">
        <v>2</v>
      </c>
      <c r="T41" s="15">
        <v>1</v>
      </c>
      <c r="U41" s="15">
        <v>1</v>
      </c>
      <c r="V41" s="15">
        <v>0</v>
      </c>
      <c r="W41" s="15">
        <v>12</v>
      </c>
      <c r="X41" s="15">
        <v>0</v>
      </c>
      <c r="Y41" s="15">
        <v>27.67</v>
      </c>
      <c r="Z41" s="15">
        <v>3.67</v>
      </c>
      <c r="AA41" s="15">
        <v>0</v>
      </c>
      <c r="AB41" s="15">
        <v>5.33</v>
      </c>
      <c r="AC41" s="15">
        <v>142.72999999999999</v>
      </c>
      <c r="AD41" s="15">
        <f t="shared" si="1"/>
        <v>146.16</v>
      </c>
    </row>
    <row r="42" spans="1:30" x14ac:dyDescent="0.2">
      <c r="A42" s="62">
        <v>52</v>
      </c>
      <c r="B42" s="62">
        <v>40</v>
      </c>
      <c r="C42" s="38" t="s">
        <v>53</v>
      </c>
      <c r="D42" s="38" t="s">
        <v>57</v>
      </c>
      <c r="E42" s="15">
        <v>27</v>
      </c>
      <c r="F42" s="79">
        <v>0</v>
      </c>
      <c r="G42" s="15">
        <v>0</v>
      </c>
      <c r="H42" s="15">
        <v>0</v>
      </c>
      <c r="I42" s="15">
        <v>0</v>
      </c>
      <c r="J42" s="15">
        <v>1.39</v>
      </c>
      <c r="K42" s="15">
        <v>0</v>
      </c>
      <c r="L42" s="15">
        <v>0</v>
      </c>
      <c r="M42" s="15">
        <v>0</v>
      </c>
      <c r="N42" s="15">
        <v>19.89</v>
      </c>
      <c r="O42" s="15">
        <v>5</v>
      </c>
      <c r="P42" s="15">
        <v>15</v>
      </c>
      <c r="Q42" s="15">
        <v>1</v>
      </c>
      <c r="R42" s="15">
        <v>1</v>
      </c>
      <c r="S42" s="15">
        <v>1</v>
      </c>
      <c r="T42" s="15">
        <v>2.67</v>
      </c>
      <c r="U42" s="15">
        <v>2.33</v>
      </c>
      <c r="V42" s="15">
        <v>8.33</v>
      </c>
      <c r="W42" s="15">
        <v>27.33</v>
      </c>
      <c r="X42" s="15">
        <v>5</v>
      </c>
      <c r="Y42" s="15">
        <v>20.872</v>
      </c>
      <c r="Z42" s="15">
        <v>5</v>
      </c>
      <c r="AA42" s="15">
        <v>0</v>
      </c>
      <c r="AB42" s="15">
        <v>3.33</v>
      </c>
      <c r="AC42" s="15">
        <v>136.06</v>
      </c>
      <c r="AD42" s="15">
        <f t="shared" si="1"/>
        <v>146.14200000000002</v>
      </c>
    </row>
    <row r="43" spans="1:30" ht="24" x14ac:dyDescent="0.2">
      <c r="A43" s="62">
        <v>33</v>
      </c>
      <c r="B43" s="62">
        <v>41</v>
      </c>
      <c r="C43" s="38" t="s">
        <v>24</v>
      </c>
      <c r="D43" s="38" t="s">
        <v>28</v>
      </c>
      <c r="E43" s="15">
        <v>30</v>
      </c>
      <c r="F43" s="79">
        <v>0</v>
      </c>
      <c r="G43" s="15">
        <v>0</v>
      </c>
      <c r="H43" s="15">
        <v>10</v>
      </c>
      <c r="I43" s="15">
        <v>0</v>
      </c>
      <c r="J43" s="15">
        <v>1.34</v>
      </c>
      <c r="K43" s="15">
        <v>0</v>
      </c>
      <c r="L43" s="15">
        <v>0</v>
      </c>
      <c r="M43" s="15">
        <v>0</v>
      </c>
      <c r="N43" s="15">
        <v>10.95</v>
      </c>
      <c r="O43" s="15">
        <v>3</v>
      </c>
      <c r="P43" s="15">
        <v>30</v>
      </c>
      <c r="Q43" s="15">
        <v>2.33</v>
      </c>
      <c r="R43" s="15">
        <v>2.33</v>
      </c>
      <c r="S43" s="15">
        <v>2.33</v>
      </c>
      <c r="T43" s="15">
        <v>1</v>
      </c>
      <c r="U43" s="15">
        <v>1.67</v>
      </c>
      <c r="V43" s="15">
        <v>0</v>
      </c>
      <c r="W43" s="15">
        <v>6</v>
      </c>
      <c r="X43" s="15">
        <v>1.33</v>
      </c>
      <c r="Y43" s="15">
        <v>28</v>
      </c>
      <c r="Z43" s="15">
        <v>6.67</v>
      </c>
      <c r="AA43" s="15">
        <v>0</v>
      </c>
      <c r="AB43" s="15">
        <v>9</v>
      </c>
      <c r="AC43" s="15">
        <v>150.01</v>
      </c>
      <c r="AD43" s="15">
        <f t="shared" si="1"/>
        <v>145.94999999999999</v>
      </c>
    </row>
    <row r="44" spans="1:30" ht="24" x14ac:dyDescent="0.2">
      <c r="A44" s="62">
        <v>50</v>
      </c>
      <c r="B44" s="62">
        <v>42</v>
      </c>
      <c r="C44" s="38" t="s">
        <v>11</v>
      </c>
      <c r="D44" s="38" t="s">
        <v>73</v>
      </c>
      <c r="E44" s="15">
        <v>30</v>
      </c>
      <c r="F44" s="79">
        <v>0</v>
      </c>
      <c r="G44" s="15">
        <v>0</v>
      </c>
      <c r="H44" s="15">
        <v>0</v>
      </c>
      <c r="I44" s="15">
        <v>0</v>
      </c>
      <c r="J44" s="15">
        <v>1.19</v>
      </c>
      <c r="K44" s="15">
        <v>0</v>
      </c>
      <c r="L44" s="15">
        <v>0</v>
      </c>
      <c r="M44" s="15">
        <v>0</v>
      </c>
      <c r="N44" s="15">
        <v>18.239999999999998</v>
      </c>
      <c r="O44" s="15">
        <v>0</v>
      </c>
      <c r="P44" s="15">
        <v>30</v>
      </c>
      <c r="Q44" s="15">
        <v>2.67</v>
      </c>
      <c r="R44" s="15">
        <v>1.33</v>
      </c>
      <c r="S44" s="15">
        <v>3</v>
      </c>
      <c r="T44" s="15">
        <v>1.33</v>
      </c>
      <c r="U44" s="15">
        <v>2</v>
      </c>
      <c r="V44" s="15">
        <v>0.33</v>
      </c>
      <c r="W44" s="15">
        <v>25.85</v>
      </c>
      <c r="X44" s="15">
        <v>1</v>
      </c>
      <c r="Y44" s="15">
        <v>17.672000000000001</v>
      </c>
      <c r="Z44" s="15">
        <v>4</v>
      </c>
      <c r="AA44" s="15">
        <v>0</v>
      </c>
      <c r="AB44" s="15">
        <v>7</v>
      </c>
      <c r="AC44" s="15">
        <v>138.37</v>
      </c>
      <c r="AD44" s="15">
        <f t="shared" si="1"/>
        <v>145.61199999999999</v>
      </c>
    </row>
    <row r="45" spans="1:30" ht="24" x14ac:dyDescent="0.2">
      <c r="A45" s="62">
        <v>16</v>
      </c>
      <c r="B45" s="62">
        <v>43</v>
      </c>
      <c r="C45" s="38" t="s">
        <v>89</v>
      </c>
      <c r="D45" s="38" t="s">
        <v>90</v>
      </c>
      <c r="E45" s="15">
        <v>30</v>
      </c>
      <c r="F45" s="79">
        <v>0</v>
      </c>
      <c r="G45" s="15">
        <v>0</v>
      </c>
      <c r="H45" s="69">
        <v>20</v>
      </c>
      <c r="I45" s="15">
        <v>0</v>
      </c>
      <c r="J45" s="15">
        <v>1.26</v>
      </c>
      <c r="K45" s="15">
        <v>0</v>
      </c>
      <c r="L45" s="15">
        <v>0</v>
      </c>
      <c r="M45" s="15">
        <v>0</v>
      </c>
      <c r="N45" s="15">
        <v>0</v>
      </c>
      <c r="O45" s="15">
        <v>10</v>
      </c>
      <c r="P45" s="15">
        <v>25</v>
      </c>
      <c r="Q45" s="15">
        <v>2</v>
      </c>
      <c r="R45" s="15">
        <v>0.67</v>
      </c>
      <c r="S45" s="15">
        <v>3</v>
      </c>
      <c r="T45" s="15">
        <v>2</v>
      </c>
      <c r="U45" s="15">
        <v>2.67</v>
      </c>
      <c r="V45" s="15">
        <v>0</v>
      </c>
      <c r="W45" s="15">
        <v>20.309999999999999</v>
      </c>
      <c r="X45" s="15">
        <v>1.67</v>
      </c>
      <c r="Y45" s="15">
        <v>27</v>
      </c>
      <c r="Z45" s="15">
        <v>0</v>
      </c>
      <c r="AA45" s="15">
        <v>0</v>
      </c>
      <c r="AB45" s="15">
        <v>0</v>
      </c>
      <c r="AC45" s="15">
        <v>165.58</v>
      </c>
      <c r="AD45" s="15">
        <f t="shared" si="1"/>
        <v>145.57999999999998</v>
      </c>
    </row>
    <row r="46" spans="1:30" ht="24" x14ac:dyDescent="0.2">
      <c r="A46" s="62">
        <v>49</v>
      </c>
      <c r="B46" s="62">
        <v>44</v>
      </c>
      <c r="C46" s="38" t="s">
        <v>45</v>
      </c>
      <c r="D46" s="38" t="s">
        <v>56</v>
      </c>
      <c r="E46" s="15">
        <v>27</v>
      </c>
      <c r="F46" s="79">
        <v>0</v>
      </c>
      <c r="G46" s="15">
        <v>0</v>
      </c>
      <c r="H46" s="15">
        <v>0</v>
      </c>
      <c r="I46" s="15">
        <v>0</v>
      </c>
      <c r="J46" s="15">
        <v>4.26</v>
      </c>
      <c r="K46" s="15">
        <v>0</v>
      </c>
      <c r="L46" s="15">
        <v>0</v>
      </c>
      <c r="M46" s="15">
        <v>0</v>
      </c>
      <c r="N46" s="15">
        <v>14.53</v>
      </c>
      <c r="O46" s="15">
        <v>5</v>
      </c>
      <c r="P46" s="15">
        <v>30</v>
      </c>
      <c r="Q46" s="15">
        <v>2</v>
      </c>
      <c r="R46" s="15">
        <v>2</v>
      </c>
      <c r="S46" s="15">
        <v>3</v>
      </c>
      <c r="T46" s="15">
        <v>2</v>
      </c>
      <c r="U46" s="15">
        <v>2</v>
      </c>
      <c r="V46" s="15">
        <v>13.33</v>
      </c>
      <c r="W46" s="15">
        <v>5</v>
      </c>
      <c r="X46" s="15">
        <v>0.33</v>
      </c>
      <c r="Y46" s="15">
        <v>19.271999999999998</v>
      </c>
      <c r="Z46" s="15">
        <v>5</v>
      </c>
      <c r="AA46" s="15">
        <v>0</v>
      </c>
      <c r="AB46" s="15">
        <v>10</v>
      </c>
      <c r="AC46" s="15">
        <v>140.59</v>
      </c>
      <c r="AD46" s="15">
        <f t="shared" si="1"/>
        <v>144.72199999999998</v>
      </c>
    </row>
    <row r="47" spans="1:30" ht="24" x14ac:dyDescent="0.2">
      <c r="A47" s="62">
        <v>44</v>
      </c>
      <c r="B47" s="62">
        <v>45</v>
      </c>
      <c r="C47" s="38" t="s">
        <v>69</v>
      </c>
      <c r="D47" s="38" t="s">
        <v>131</v>
      </c>
      <c r="E47" s="15">
        <v>24</v>
      </c>
      <c r="F47" s="79">
        <v>0</v>
      </c>
      <c r="G47" s="15">
        <v>0</v>
      </c>
      <c r="H47" s="15">
        <v>10</v>
      </c>
      <c r="I47" s="15">
        <v>0</v>
      </c>
      <c r="J47" s="15">
        <v>0.92</v>
      </c>
      <c r="K47" s="15">
        <v>0</v>
      </c>
      <c r="L47" s="15">
        <v>0</v>
      </c>
      <c r="M47" s="15">
        <v>0</v>
      </c>
      <c r="N47" s="15">
        <v>11.45</v>
      </c>
      <c r="O47" s="15">
        <v>10</v>
      </c>
      <c r="P47" s="15">
        <v>30</v>
      </c>
      <c r="Q47" s="15">
        <v>2</v>
      </c>
      <c r="R47" s="15">
        <v>1.33</v>
      </c>
      <c r="S47" s="15">
        <v>1.67</v>
      </c>
      <c r="T47" s="15">
        <v>0.67</v>
      </c>
      <c r="U47" s="15">
        <v>0.67</v>
      </c>
      <c r="V47" s="15">
        <v>0</v>
      </c>
      <c r="W47" s="15">
        <v>15.33</v>
      </c>
      <c r="X47" s="15">
        <v>5</v>
      </c>
      <c r="Y47" s="15">
        <v>22.472000000000001</v>
      </c>
      <c r="Z47" s="15">
        <v>4</v>
      </c>
      <c r="AA47" s="15">
        <v>0</v>
      </c>
      <c r="AB47" s="15">
        <v>5</v>
      </c>
      <c r="AC47" s="15">
        <v>142.25</v>
      </c>
      <c r="AD47" s="15">
        <f t="shared" si="1"/>
        <v>144.512</v>
      </c>
    </row>
    <row r="48" spans="1:30" ht="24" x14ac:dyDescent="0.2">
      <c r="A48" s="62">
        <v>57</v>
      </c>
      <c r="B48" s="62">
        <v>46</v>
      </c>
      <c r="C48" s="38" t="s">
        <v>104</v>
      </c>
      <c r="D48" s="38" t="s">
        <v>105</v>
      </c>
      <c r="E48" s="15">
        <v>27</v>
      </c>
      <c r="F48" s="79">
        <v>0</v>
      </c>
      <c r="G48" s="15">
        <v>0</v>
      </c>
      <c r="H48" s="15">
        <v>0</v>
      </c>
      <c r="I48" s="15">
        <v>0</v>
      </c>
      <c r="J48" s="15">
        <v>2.78</v>
      </c>
      <c r="K48" s="15">
        <v>0</v>
      </c>
      <c r="L48" s="15">
        <v>0</v>
      </c>
      <c r="M48" s="15">
        <v>0</v>
      </c>
      <c r="N48" s="15">
        <v>17.18</v>
      </c>
      <c r="O48" s="15">
        <v>5</v>
      </c>
      <c r="P48" s="15">
        <v>30</v>
      </c>
      <c r="Q48" s="15">
        <v>1.67</v>
      </c>
      <c r="R48" s="15">
        <v>1</v>
      </c>
      <c r="S48" s="15">
        <v>1.67</v>
      </c>
      <c r="T48" s="15">
        <v>1.33</v>
      </c>
      <c r="U48" s="15">
        <v>1</v>
      </c>
      <c r="V48" s="15">
        <v>0</v>
      </c>
      <c r="W48" s="15">
        <v>25.79</v>
      </c>
      <c r="X48" s="15">
        <v>1.67</v>
      </c>
      <c r="Y48" s="15">
        <v>15</v>
      </c>
      <c r="Z48" s="15">
        <v>7</v>
      </c>
      <c r="AA48" s="15">
        <v>0</v>
      </c>
      <c r="AB48" s="15">
        <v>5</v>
      </c>
      <c r="AC48" s="15">
        <v>134.71</v>
      </c>
      <c r="AD48" s="15">
        <f t="shared" si="1"/>
        <v>143.09000000000003</v>
      </c>
    </row>
    <row r="49" spans="1:30" ht="24" x14ac:dyDescent="0.2">
      <c r="A49" s="62">
        <v>55</v>
      </c>
      <c r="B49" s="62">
        <v>47</v>
      </c>
      <c r="C49" s="38" t="s">
        <v>22</v>
      </c>
      <c r="D49" s="38" t="s">
        <v>99</v>
      </c>
      <c r="E49" s="15">
        <v>21</v>
      </c>
      <c r="F49" s="79">
        <v>0</v>
      </c>
      <c r="G49" s="15">
        <v>0</v>
      </c>
      <c r="H49" s="15">
        <v>10</v>
      </c>
      <c r="I49" s="15">
        <v>0</v>
      </c>
      <c r="J49" s="15">
        <v>2.68</v>
      </c>
      <c r="K49" s="15">
        <v>0</v>
      </c>
      <c r="L49" s="15">
        <v>0</v>
      </c>
      <c r="M49" s="15">
        <v>0</v>
      </c>
      <c r="N49" s="15">
        <v>17.940000000000001</v>
      </c>
      <c r="O49" s="15">
        <v>10</v>
      </c>
      <c r="P49" s="15">
        <v>25</v>
      </c>
      <c r="Q49" s="15">
        <v>2.67</v>
      </c>
      <c r="R49" s="15">
        <v>2</v>
      </c>
      <c r="S49" s="15">
        <v>3</v>
      </c>
      <c r="T49" s="15">
        <v>2.67</v>
      </c>
      <c r="U49" s="15">
        <v>2.33</v>
      </c>
      <c r="V49" s="15">
        <v>0</v>
      </c>
      <c r="W49" s="15">
        <v>4.2300000000000004</v>
      </c>
      <c r="X49" s="15">
        <v>5</v>
      </c>
      <c r="Y49" s="15">
        <v>18.2</v>
      </c>
      <c r="Z49" s="15">
        <v>4</v>
      </c>
      <c r="AA49" s="15">
        <v>0</v>
      </c>
      <c r="AB49" s="15">
        <v>11.33</v>
      </c>
      <c r="AC49" s="15">
        <v>134.91</v>
      </c>
      <c r="AD49" s="15">
        <f t="shared" si="1"/>
        <v>142.05000000000004</v>
      </c>
    </row>
    <row r="50" spans="1:30" ht="24" x14ac:dyDescent="0.2">
      <c r="A50" s="62">
        <v>24</v>
      </c>
      <c r="B50" s="62">
        <v>48</v>
      </c>
      <c r="C50" s="38" t="s">
        <v>12</v>
      </c>
      <c r="D50" s="38" t="s">
        <v>122</v>
      </c>
      <c r="E50" s="15">
        <v>15</v>
      </c>
      <c r="F50" s="79">
        <v>0</v>
      </c>
      <c r="G50" s="15">
        <v>0</v>
      </c>
      <c r="H50" s="69">
        <v>20</v>
      </c>
      <c r="I50" s="15">
        <v>2</v>
      </c>
      <c r="J50" s="15">
        <v>4.59</v>
      </c>
      <c r="K50" s="15">
        <v>0</v>
      </c>
      <c r="L50" s="15">
        <v>0</v>
      </c>
      <c r="M50" s="15">
        <v>0</v>
      </c>
      <c r="N50" s="15">
        <v>0</v>
      </c>
      <c r="O50" s="15">
        <v>10</v>
      </c>
      <c r="P50" s="15">
        <v>25</v>
      </c>
      <c r="Q50" s="15">
        <v>4.67</v>
      </c>
      <c r="R50" s="15">
        <v>2</v>
      </c>
      <c r="S50" s="15">
        <v>4.67</v>
      </c>
      <c r="T50" s="15">
        <v>5</v>
      </c>
      <c r="U50" s="15">
        <v>3.33</v>
      </c>
      <c r="V50" s="15">
        <v>0</v>
      </c>
      <c r="W50" s="15">
        <v>13.82</v>
      </c>
      <c r="X50" s="15">
        <v>2.33</v>
      </c>
      <c r="Y50" s="15">
        <v>27</v>
      </c>
      <c r="Z50" s="15">
        <v>1.33</v>
      </c>
      <c r="AA50" s="15">
        <v>0</v>
      </c>
      <c r="AB50" s="15">
        <v>1</v>
      </c>
      <c r="AC50" s="15">
        <v>161.75</v>
      </c>
      <c r="AD50" s="15">
        <f t="shared" si="1"/>
        <v>141.74000000000004</v>
      </c>
    </row>
    <row r="51" spans="1:30" ht="24" x14ac:dyDescent="0.2">
      <c r="A51" s="62">
        <v>59</v>
      </c>
      <c r="B51" s="62">
        <v>49</v>
      </c>
      <c r="C51" s="38" t="s">
        <v>22</v>
      </c>
      <c r="D51" s="38" t="s">
        <v>138</v>
      </c>
      <c r="E51" s="15">
        <v>27</v>
      </c>
      <c r="F51" s="79">
        <v>0</v>
      </c>
      <c r="G51" s="15">
        <v>0</v>
      </c>
      <c r="H51" s="15">
        <v>10</v>
      </c>
      <c r="I51" s="15">
        <v>0</v>
      </c>
      <c r="J51" s="15">
        <v>2.68</v>
      </c>
      <c r="K51" s="15">
        <v>0</v>
      </c>
      <c r="L51" s="15">
        <v>0</v>
      </c>
      <c r="M51" s="15">
        <v>0</v>
      </c>
      <c r="N51" s="15">
        <v>17.940000000000001</v>
      </c>
      <c r="O51" s="15">
        <v>5</v>
      </c>
      <c r="P51" s="15">
        <v>25</v>
      </c>
      <c r="Q51" s="15">
        <v>2.67</v>
      </c>
      <c r="R51" s="15">
        <v>2</v>
      </c>
      <c r="S51" s="15">
        <v>3</v>
      </c>
      <c r="T51" s="15">
        <v>2.67</v>
      </c>
      <c r="U51" s="15">
        <v>2.33</v>
      </c>
      <c r="V51" s="15">
        <v>0</v>
      </c>
      <c r="W51" s="15">
        <v>5.33</v>
      </c>
      <c r="X51" s="15">
        <v>1.67</v>
      </c>
      <c r="Y51" s="15">
        <v>20.327999999999999</v>
      </c>
      <c r="Z51" s="15">
        <v>7.33</v>
      </c>
      <c r="AA51" s="15">
        <v>0</v>
      </c>
      <c r="AB51" s="15">
        <v>6.67</v>
      </c>
      <c r="AC51" s="15">
        <v>133.68</v>
      </c>
      <c r="AD51" s="15">
        <f t="shared" si="1"/>
        <v>141.61799999999999</v>
      </c>
    </row>
    <row r="52" spans="1:30" ht="24" x14ac:dyDescent="0.2">
      <c r="A52" s="62">
        <v>26</v>
      </c>
      <c r="B52" s="62">
        <v>50</v>
      </c>
      <c r="C52" s="38" t="s">
        <v>12</v>
      </c>
      <c r="D52" s="38" t="s">
        <v>123</v>
      </c>
      <c r="E52" s="15">
        <v>18</v>
      </c>
      <c r="F52" s="79">
        <v>0</v>
      </c>
      <c r="G52" s="15">
        <v>0</v>
      </c>
      <c r="H52" s="69">
        <v>20</v>
      </c>
      <c r="I52" s="15">
        <v>2</v>
      </c>
      <c r="J52" s="15">
        <v>4.59</v>
      </c>
      <c r="K52" s="15">
        <v>0</v>
      </c>
      <c r="L52" s="15">
        <v>0</v>
      </c>
      <c r="M52" s="15">
        <v>0</v>
      </c>
      <c r="N52" s="15">
        <v>0</v>
      </c>
      <c r="O52" s="15">
        <v>10</v>
      </c>
      <c r="P52" s="15">
        <v>25</v>
      </c>
      <c r="Q52" s="15">
        <v>4.67</v>
      </c>
      <c r="R52" s="15">
        <v>2</v>
      </c>
      <c r="S52" s="15">
        <v>4.67</v>
      </c>
      <c r="T52" s="15">
        <v>5</v>
      </c>
      <c r="U52" s="15">
        <v>3.33</v>
      </c>
      <c r="V52" s="15">
        <v>0</v>
      </c>
      <c r="W52" s="15">
        <v>9.7899999999999991</v>
      </c>
      <c r="X52" s="15">
        <v>1</v>
      </c>
      <c r="Y52" s="15">
        <v>27</v>
      </c>
      <c r="Z52" s="15">
        <v>1.33</v>
      </c>
      <c r="AA52" s="15">
        <v>0</v>
      </c>
      <c r="AB52" s="15">
        <v>1</v>
      </c>
      <c r="AC52" s="15">
        <v>159.38999999999999</v>
      </c>
      <c r="AD52" s="15">
        <f t="shared" si="1"/>
        <v>139.38000000000002</v>
      </c>
    </row>
    <row r="53" spans="1:30" ht="24" x14ac:dyDescent="0.2">
      <c r="A53" s="62">
        <v>64</v>
      </c>
      <c r="B53" s="62">
        <v>51</v>
      </c>
      <c r="C53" s="38" t="s">
        <v>33</v>
      </c>
      <c r="D53" s="38" t="s">
        <v>141</v>
      </c>
      <c r="E53" s="15">
        <v>30</v>
      </c>
      <c r="F53" s="79">
        <v>0</v>
      </c>
      <c r="G53" s="15">
        <v>0</v>
      </c>
      <c r="H53" s="15">
        <v>10</v>
      </c>
      <c r="I53" s="15">
        <v>0</v>
      </c>
      <c r="J53" s="15">
        <v>1.77</v>
      </c>
      <c r="K53" s="15">
        <v>0</v>
      </c>
      <c r="L53" s="15">
        <v>0</v>
      </c>
      <c r="M53" s="15">
        <v>0</v>
      </c>
      <c r="N53" s="15">
        <v>14.8</v>
      </c>
      <c r="O53" s="15">
        <v>3</v>
      </c>
      <c r="P53" s="15">
        <v>25</v>
      </c>
      <c r="Q53" s="15">
        <v>2.33</v>
      </c>
      <c r="R53" s="15">
        <v>2</v>
      </c>
      <c r="S53" s="15">
        <v>2.67</v>
      </c>
      <c r="T53" s="15">
        <v>1.67</v>
      </c>
      <c r="U53" s="15">
        <v>2</v>
      </c>
      <c r="V53" s="15">
        <v>0</v>
      </c>
      <c r="W53" s="15">
        <v>14</v>
      </c>
      <c r="X53" s="15">
        <v>2</v>
      </c>
      <c r="Y53" s="15">
        <v>18.2</v>
      </c>
      <c r="Z53" s="15">
        <v>4</v>
      </c>
      <c r="AA53" s="15">
        <v>0</v>
      </c>
      <c r="AB53" s="15">
        <v>5</v>
      </c>
      <c r="AC53" s="15">
        <v>130.09</v>
      </c>
      <c r="AD53" s="15">
        <f t="shared" si="1"/>
        <v>138.44</v>
      </c>
    </row>
    <row r="54" spans="1:30" ht="24" x14ac:dyDescent="0.2">
      <c r="A54" s="62">
        <v>66</v>
      </c>
      <c r="B54" s="62">
        <v>52</v>
      </c>
      <c r="C54" s="38" t="s">
        <v>82</v>
      </c>
      <c r="D54" s="38" t="s">
        <v>142</v>
      </c>
      <c r="E54" s="15">
        <v>24</v>
      </c>
      <c r="F54" s="79">
        <v>0</v>
      </c>
      <c r="G54" s="15">
        <v>0</v>
      </c>
      <c r="H54" s="15">
        <v>0</v>
      </c>
      <c r="I54" s="15">
        <v>0</v>
      </c>
      <c r="J54" s="15">
        <v>1.35</v>
      </c>
      <c r="K54" s="15">
        <v>0</v>
      </c>
      <c r="L54" s="15">
        <v>0</v>
      </c>
      <c r="M54" s="15">
        <v>0</v>
      </c>
      <c r="N54" s="15">
        <v>19.079999999999998</v>
      </c>
      <c r="O54" s="15">
        <v>0</v>
      </c>
      <c r="P54" s="15">
        <v>30</v>
      </c>
      <c r="Q54" s="15">
        <v>2.33</v>
      </c>
      <c r="R54" s="15">
        <v>1.33</v>
      </c>
      <c r="S54" s="15">
        <v>2</v>
      </c>
      <c r="T54" s="15">
        <v>2</v>
      </c>
      <c r="U54" s="15">
        <v>2</v>
      </c>
      <c r="V54" s="15">
        <v>0</v>
      </c>
      <c r="W54" s="15">
        <v>24.1</v>
      </c>
      <c r="X54" s="15">
        <v>2</v>
      </c>
      <c r="Y54" s="15">
        <v>18.2</v>
      </c>
      <c r="Z54" s="15">
        <v>4</v>
      </c>
      <c r="AA54" s="15">
        <v>0</v>
      </c>
      <c r="AB54" s="15">
        <v>5</v>
      </c>
      <c r="AC54" s="15">
        <v>129.12</v>
      </c>
      <c r="AD54" s="15">
        <f t="shared" si="1"/>
        <v>137.38999999999999</v>
      </c>
    </row>
    <row r="55" spans="1:30" ht="24" x14ac:dyDescent="0.2">
      <c r="A55" s="62">
        <v>35</v>
      </c>
      <c r="B55" s="62">
        <v>53</v>
      </c>
      <c r="C55" s="38" t="s">
        <v>12</v>
      </c>
      <c r="D55" s="38" t="s">
        <v>97</v>
      </c>
      <c r="E55" s="15">
        <v>0</v>
      </c>
      <c r="F55" s="79">
        <v>0</v>
      </c>
      <c r="G55" s="15">
        <v>0</v>
      </c>
      <c r="H55" s="69">
        <v>20</v>
      </c>
      <c r="I55" s="15">
        <v>2</v>
      </c>
      <c r="J55" s="15">
        <v>4.59</v>
      </c>
      <c r="K55" s="15">
        <v>0</v>
      </c>
      <c r="L55" s="15">
        <v>0</v>
      </c>
      <c r="M55" s="15">
        <v>0</v>
      </c>
      <c r="N55" s="15">
        <v>0</v>
      </c>
      <c r="O55" s="15">
        <v>10</v>
      </c>
      <c r="P55" s="15">
        <v>25</v>
      </c>
      <c r="Q55" s="15">
        <v>4.67</v>
      </c>
      <c r="R55" s="15">
        <v>2</v>
      </c>
      <c r="S55" s="15">
        <v>4.67</v>
      </c>
      <c r="T55" s="15">
        <v>5</v>
      </c>
      <c r="U55" s="15">
        <v>3.33</v>
      </c>
      <c r="V55" s="15">
        <v>0</v>
      </c>
      <c r="W55" s="15">
        <v>10</v>
      </c>
      <c r="X55" s="15">
        <v>5</v>
      </c>
      <c r="Y55" s="15">
        <v>27</v>
      </c>
      <c r="Z55" s="15">
        <v>1.33</v>
      </c>
      <c r="AA55" s="15">
        <v>0</v>
      </c>
      <c r="AB55" s="15">
        <v>12.33</v>
      </c>
      <c r="AC55" s="15">
        <v>148.43</v>
      </c>
      <c r="AD55" s="15">
        <f t="shared" si="1"/>
        <v>136.92000000000002</v>
      </c>
    </row>
    <row r="56" spans="1:30" ht="24" x14ac:dyDescent="0.2">
      <c r="A56" s="62">
        <v>37</v>
      </c>
      <c r="B56" s="62">
        <v>54</v>
      </c>
      <c r="C56" s="38" t="s">
        <v>13</v>
      </c>
      <c r="D56" s="38" t="s">
        <v>100</v>
      </c>
      <c r="E56" s="15">
        <v>24</v>
      </c>
      <c r="F56" s="79">
        <v>0</v>
      </c>
      <c r="G56" s="15">
        <v>0</v>
      </c>
      <c r="H56" s="15">
        <v>10</v>
      </c>
      <c r="I56" s="15">
        <v>0</v>
      </c>
      <c r="J56" s="15">
        <v>2.17</v>
      </c>
      <c r="K56" s="15">
        <v>0</v>
      </c>
      <c r="L56" s="15">
        <v>0</v>
      </c>
      <c r="M56" s="15">
        <v>0</v>
      </c>
      <c r="N56" s="15">
        <v>0</v>
      </c>
      <c r="O56" s="15">
        <v>8</v>
      </c>
      <c r="P56" s="15">
        <v>30</v>
      </c>
      <c r="Q56" s="15">
        <v>3.67</v>
      </c>
      <c r="R56" s="15">
        <v>1</v>
      </c>
      <c r="S56" s="15">
        <v>3.33</v>
      </c>
      <c r="T56" s="15">
        <v>2.33</v>
      </c>
      <c r="U56" s="15">
        <v>3</v>
      </c>
      <c r="V56" s="15">
        <v>0</v>
      </c>
      <c r="W56" s="15">
        <v>20.329999999999998</v>
      </c>
      <c r="X56" s="15">
        <v>0</v>
      </c>
      <c r="Y56" s="15">
        <v>20.327999999999999</v>
      </c>
      <c r="Z56" s="15">
        <v>3.67</v>
      </c>
      <c r="AA56" s="15">
        <v>0</v>
      </c>
      <c r="AB56" s="15">
        <v>5</v>
      </c>
      <c r="AC56" s="15">
        <v>146.83000000000001</v>
      </c>
      <c r="AD56" s="15">
        <f t="shared" si="1"/>
        <v>136.82799999999997</v>
      </c>
    </row>
    <row r="57" spans="1:30" ht="24" x14ac:dyDescent="0.2">
      <c r="A57" s="62">
        <v>60</v>
      </c>
      <c r="B57" s="62">
        <v>55</v>
      </c>
      <c r="C57" s="38" t="s">
        <v>104</v>
      </c>
      <c r="D57" s="38" t="s">
        <v>139</v>
      </c>
      <c r="E57" s="15">
        <v>30</v>
      </c>
      <c r="F57" s="79">
        <v>0</v>
      </c>
      <c r="G57" s="15">
        <v>0</v>
      </c>
      <c r="H57" s="15">
        <v>0</v>
      </c>
      <c r="I57" s="15">
        <v>0</v>
      </c>
      <c r="J57" s="15">
        <v>2.65</v>
      </c>
      <c r="K57" s="15">
        <v>0</v>
      </c>
      <c r="L57" s="15">
        <v>0</v>
      </c>
      <c r="M57" s="15">
        <v>0</v>
      </c>
      <c r="N57" s="15">
        <v>17.18</v>
      </c>
      <c r="O57" s="15">
        <v>0</v>
      </c>
      <c r="P57" s="15">
        <v>30</v>
      </c>
      <c r="Q57" s="15">
        <v>1.33</v>
      </c>
      <c r="R57" s="15">
        <v>1.67</v>
      </c>
      <c r="S57" s="15">
        <v>2</v>
      </c>
      <c r="T57" s="15">
        <v>0.67</v>
      </c>
      <c r="U57" s="15">
        <v>1.33</v>
      </c>
      <c r="V57" s="15">
        <v>5</v>
      </c>
      <c r="W57" s="15">
        <v>4</v>
      </c>
      <c r="X57" s="15">
        <v>1</v>
      </c>
      <c r="Y57" s="15">
        <v>30</v>
      </c>
      <c r="Z57" s="15">
        <v>3</v>
      </c>
      <c r="AA57" s="15">
        <v>0</v>
      </c>
      <c r="AB57" s="15">
        <v>6.67</v>
      </c>
      <c r="AC57" s="15">
        <v>133.52000000000001</v>
      </c>
      <c r="AD57" s="15">
        <f t="shared" si="1"/>
        <v>136.49999999999997</v>
      </c>
    </row>
    <row r="58" spans="1:30" ht="24" x14ac:dyDescent="0.2">
      <c r="A58" s="62">
        <v>54</v>
      </c>
      <c r="B58" s="62">
        <v>56</v>
      </c>
      <c r="C58" s="38" t="s">
        <v>136</v>
      </c>
      <c r="D58" s="38" t="s">
        <v>137</v>
      </c>
      <c r="E58" s="15">
        <v>30</v>
      </c>
      <c r="F58" s="79">
        <v>0</v>
      </c>
      <c r="G58" s="15">
        <v>0</v>
      </c>
      <c r="H58" s="15">
        <v>0</v>
      </c>
      <c r="I58" s="15">
        <v>0</v>
      </c>
      <c r="J58" s="15">
        <v>1.03</v>
      </c>
      <c r="K58" s="15">
        <v>0</v>
      </c>
      <c r="L58" s="15">
        <v>0</v>
      </c>
      <c r="M58" s="15">
        <v>0</v>
      </c>
      <c r="N58" s="15">
        <v>10.97</v>
      </c>
      <c r="O58" s="15">
        <v>0</v>
      </c>
      <c r="P58" s="15">
        <v>30</v>
      </c>
      <c r="Q58" s="15">
        <v>2</v>
      </c>
      <c r="R58" s="15">
        <v>2</v>
      </c>
      <c r="S58" s="15">
        <v>2</v>
      </c>
      <c r="T58" s="15">
        <v>1</v>
      </c>
      <c r="U58" s="15">
        <v>2</v>
      </c>
      <c r="V58" s="15">
        <v>0</v>
      </c>
      <c r="W58" s="15">
        <v>26.27</v>
      </c>
      <c r="X58" s="15">
        <v>1.33</v>
      </c>
      <c r="Y58" s="15">
        <v>17.672000000000001</v>
      </c>
      <c r="Z58" s="15">
        <v>2.67</v>
      </c>
      <c r="AA58" s="15">
        <v>0</v>
      </c>
      <c r="AB58" s="15">
        <v>6.67</v>
      </c>
      <c r="AC58" s="15">
        <v>135.63999999999999</v>
      </c>
      <c r="AD58" s="15">
        <f t="shared" si="1"/>
        <v>135.61199999999997</v>
      </c>
    </row>
    <row r="59" spans="1:30" ht="24" x14ac:dyDescent="0.2">
      <c r="A59" s="62">
        <v>40</v>
      </c>
      <c r="B59" s="62">
        <v>57</v>
      </c>
      <c r="C59" s="38" t="s">
        <v>23</v>
      </c>
      <c r="D59" s="38" t="s">
        <v>130</v>
      </c>
      <c r="E59" s="15">
        <v>30</v>
      </c>
      <c r="F59" s="79">
        <v>0</v>
      </c>
      <c r="G59" s="15">
        <v>0</v>
      </c>
      <c r="H59" s="15">
        <v>0</v>
      </c>
      <c r="I59" s="15">
        <v>0</v>
      </c>
      <c r="J59" s="15">
        <v>1.9</v>
      </c>
      <c r="K59" s="15">
        <v>0</v>
      </c>
      <c r="L59" s="15">
        <v>0</v>
      </c>
      <c r="M59" s="15">
        <v>0</v>
      </c>
      <c r="N59" s="15">
        <v>0</v>
      </c>
      <c r="O59" s="15">
        <v>5</v>
      </c>
      <c r="P59" s="15">
        <v>25</v>
      </c>
      <c r="Q59" s="15">
        <v>3.67</v>
      </c>
      <c r="R59" s="15">
        <v>1</v>
      </c>
      <c r="S59" s="15">
        <v>4.33</v>
      </c>
      <c r="T59" s="15">
        <v>4.33</v>
      </c>
      <c r="U59" s="15">
        <v>5</v>
      </c>
      <c r="V59" s="15">
        <v>0</v>
      </c>
      <c r="W59" s="15">
        <v>17</v>
      </c>
      <c r="X59" s="15">
        <v>5</v>
      </c>
      <c r="Y59" s="15">
        <v>21.927999999999997</v>
      </c>
      <c r="Z59" s="15">
        <v>6</v>
      </c>
      <c r="AA59" s="15">
        <v>0</v>
      </c>
      <c r="AB59" s="15">
        <v>5</v>
      </c>
      <c r="AC59" s="15">
        <v>144.56</v>
      </c>
      <c r="AD59" s="15">
        <f t="shared" si="1"/>
        <v>135.15799999999999</v>
      </c>
    </row>
    <row r="60" spans="1:30" ht="24" x14ac:dyDescent="0.2">
      <c r="A60" s="62">
        <v>80</v>
      </c>
      <c r="B60" s="62">
        <v>58</v>
      </c>
      <c r="C60" s="38" t="s">
        <v>17</v>
      </c>
      <c r="D60" s="38" t="s">
        <v>64</v>
      </c>
      <c r="E60" s="15">
        <v>21</v>
      </c>
      <c r="F60" s="79">
        <v>0</v>
      </c>
      <c r="G60" s="15">
        <v>0</v>
      </c>
      <c r="H60" s="15">
        <v>20</v>
      </c>
      <c r="I60" s="15">
        <v>0</v>
      </c>
      <c r="J60" s="15">
        <v>2.58</v>
      </c>
      <c r="K60" s="15">
        <v>0</v>
      </c>
      <c r="L60" s="15">
        <v>0</v>
      </c>
      <c r="M60" s="15">
        <v>0</v>
      </c>
      <c r="N60" s="15">
        <v>18.39</v>
      </c>
      <c r="O60" s="15">
        <v>10</v>
      </c>
      <c r="P60" s="15">
        <v>25</v>
      </c>
      <c r="Q60" s="15">
        <v>4.33</v>
      </c>
      <c r="R60" s="15">
        <v>2</v>
      </c>
      <c r="S60" s="15">
        <v>3.33</v>
      </c>
      <c r="T60" s="15">
        <v>1</v>
      </c>
      <c r="U60" s="15">
        <v>3</v>
      </c>
      <c r="V60" s="15">
        <v>0</v>
      </c>
      <c r="W60" s="15">
        <v>15</v>
      </c>
      <c r="X60" s="15">
        <v>0</v>
      </c>
      <c r="Y60" s="15">
        <v>2</v>
      </c>
      <c r="Z60" s="15">
        <v>1.33</v>
      </c>
      <c r="AA60" s="15">
        <v>0</v>
      </c>
      <c r="AB60" s="15">
        <v>5.33</v>
      </c>
      <c r="AC60" s="15">
        <v>116.93</v>
      </c>
      <c r="AD60" s="15">
        <f t="shared" si="1"/>
        <v>134.29000000000002</v>
      </c>
    </row>
    <row r="61" spans="1:30" ht="24" x14ac:dyDescent="0.2">
      <c r="A61" s="62">
        <v>45</v>
      </c>
      <c r="B61" s="62">
        <v>59</v>
      </c>
      <c r="C61" s="38" t="s">
        <v>26</v>
      </c>
      <c r="D61" s="38" t="s">
        <v>132</v>
      </c>
      <c r="E61" s="15">
        <v>30</v>
      </c>
      <c r="F61" s="79">
        <v>0</v>
      </c>
      <c r="G61" s="15">
        <v>0</v>
      </c>
      <c r="H61" s="15">
        <v>10</v>
      </c>
      <c r="I61" s="15">
        <v>0</v>
      </c>
      <c r="J61" s="15">
        <v>2.2000000000000002</v>
      </c>
      <c r="K61" s="15">
        <v>0</v>
      </c>
      <c r="L61" s="15">
        <v>0</v>
      </c>
      <c r="M61" s="15">
        <v>0</v>
      </c>
      <c r="N61" s="15">
        <v>0</v>
      </c>
      <c r="O61" s="15">
        <v>10</v>
      </c>
      <c r="P61" s="15">
        <v>25</v>
      </c>
      <c r="Q61" s="15">
        <v>2</v>
      </c>
      <c r="R61" s="15">
        <v>1</v>
      </c>
      <c r="S61" s="15">
        <v>3</v>
      </c>
      <c r="T61" s="15">
        <v>2</v>
      </c>
      <c r="U61" s="15">
        <v>3</v>
      </c>
      <c r="V61" s="15">
        <v>0</v>
      </c>
      <c r="W61" s="15">
        <v>10</v>
      </c>
      <c r="X61" s="15">
        <v>3.33</v>
      </c>
      <c r="Y61" s="15">
        <v>18.728000000000002</v>
      </c>
      <c r="Z61" s="15">
        <v>2.33</v>
      </c>
      <c r="AA61" s="15">
        <v>0</v>
      </c>
      <c r="AB61" s="15">
        <v>8.33</v>
      </c>
      <c r="AC61" s="15">
        <v>141.54</v>
      </c>
      <c r="AD61" s="15">
        <f t="shared" si="1"/>
        <v>130.91800000000001</v>
      </c>
    </row>
    <row r="62" spans="1:30" ht="24" x14ac:dyDescent="0.2">
      <c r="A62" s="62">
        <v>38</v>
      </c>
      <c r="B62" s="62">
        <v>60</v>
      </c>
      <c r="C62" s="38" t="s">
        <v>12</v>
      </c>
      <c r="D62" s="38" t="s">
        <v>44</v>
      </c>
      <c r="E62" s="15">
        <v>6</v>
      </c>
      <c r="F62" s="79">
        <v>0</v>
      </c>
      <c r="G62" s="15">
        <v>0</v>
      </c>
      <c r="H62" s="69">
        <v>20</v>
      </c>
      <c r="I62" s="15">
        <v>0</v>
      </c>
      <c r="J62" s="15">
        <v>4.6100000000000003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30</v>
      </c>
      <c r="Q62" s="15">
        <v>4</v>
      </c>
      <c r="R62" s="15">
        <v>2</v>
      </c>
      <c r="S62" s="15">
        <v>3</v>
      </c>
      <c r="T62" s="15">
        <v>3</v>
      </c>
      <c r="U62" s="15">
        <v>2.67</v>
      </c>
      <c r="V62" s="15">
        <v>0</v>
      </c>
      <c r="W62" s="15">
        <v>20</v>
      </c>
      <c r="X62" s="15">
        <v>0</v>
      </c>
      <c r="Y62" s="15">
        <v>30</v>
      </c>
      <c r="Z62" s="15">
        <v>4.67</v>
      </c>
      <c r="AA62" s="15">
        <v>0</v>
      </c>
      <c r="AB62" s="15">
        <v>0</v>
      </c>
      <c r="AC62" s="15">
        <v>146.27000000000001</v>
      </c>
      <c r="AD62" s="15">
        <f t="shared" si="1"/>
        <v>129.94999999999999</v>
      </c>
    </row>
    <row r="63" spans="1:30" ht="24" x14ac:dyDescent="0.2">
      <c r="A63" s="62">
        <v>41</v>
      </c>
      <c r="B63" s="62">
        <v>61</v>
      </c>
      <c r="C63" s="38" t="s">
        <v>23</v>
      </c>
      <c r="D63" s="38" t="s">
        <v>98</v>
      </c>
      <c r="E63" s="15">
        <v>27</v>
      </c>
      <c r="F63" s="79">
        <v>0</v>
      </c>
      <c r="G63" s="15">
        <v>0</v>
      </c>
      <c r="H63" s="69">
        <v>20</v>
      </c>
      <c r="I63" s="15">
        <v>0</v>
      </c>
      <c r="J63" s="15">
        <v>1.9</v>
      </c>
      <c r="K63" s="15">
        <v>0</v>
      </c>
      <c r="L63" s="15">
        <v>0</v>
      </c>
      <c r="M63" s="15">
        <v>0</v>
      </c>
      <c r="N63" s="15">
        <v>0</v>
      </c>
      <c r="O63" s="15">
        <v>10</v>
      </c>
      <c r="P63" s="15">
        <v>25</v>
      </c>
      <c r="Q63" s="15">
        <v>3.67</v>
      </c>
      <c r="R63" s="15">
        <v>1</v>
      </c>
      <c r="S63" s="15">
        <v>4</v>
      </c>
      <c r="T63" s="15">
        <v>4</v>
      </c>
      <c r="U63" s="15">
        <v>5</v>
      </c>
      <c r="V63" s="15">
        <v>0</v>
      </c>
      <c r="W63" s="15">
        <v>6</v>
      </c>
      <c r="X63" s="15">
        <v>0</v>
      </c>
      <c r="Y63" s="15">
        <v>21.927999999999997</v>
      </c>
      <c r="Z63" s="15">
        <v>0</v>
      </c>
      <c r="AA63" s="15">
        <v>0</v>
      </c>
      <c r="AB63" s="15">
        <v>0</v>
      </c>
      <c r="AC63" s="15">
        <v>143.9</v>
      </c>
      <c r="AD63" s="15">
        <f t="shared" si="1"/>
        <v>129.49799999999999</v>
      </c>
    </row>
    <row r="64" spans="1:30" ht="24" x14ac:dyDescent="0.2">
      <c r="A64" s="62">
        <v>72</v>
      </c>
      <c r="B64" s="62">
        <v>62</v>
      </c>
      <c r="C64" s="38" t="s">
        <v>30</v>
      </c>
      <c r="D64" s="38" t="s">
        <v>31</v>
      </c>
      <c r="E64" s="15">
        <v>30</v>
      </c>
      <c r="F64" s="79">
        <v>0</v>
      </c>
      <c r="G64" s="15">
        <v>0</v>
      </c>
      <c r="H64" s="15">
        <v>10</v>
      </c>
      <c r="I64" s="15">
        <v>0</v>
      </c>
      <c r="J64" s="15">
        <v>1.19</v>
      </c>
      <c r="K64" s="15">
        <v>0</v>
      </c>
      <c r="L64" s="15">
        <v>0</v>
      </c>
      <c r="M64" s="15">
        <v>0</v>
      </c>
      <c r="N64" s="15">
        <v>20</v>
      </c>
      <c r="O64" s="15">
        <v>0</v>
      </c>
      <c r="P64" s="15">
        <v>30</v>
      </c>
      <c r="Q64" s="15">
        <v>4</v>
      </c>
      <c r="R64" s="15">
        <v>2</v>
      </c>
      <c r="S64" s="15">
        <v>3</v>
      </c>
      <c r="T64" s="15">
        <v>3</v>
      </c>
      <c r="U64" s="15">
        <v>2</v>
      </c>
      <c r="V64" s="15">
        <v>0</v>
      </c>
      <c r="W64" s="15">
        <v>2</v>
      </c>
      <c r="X64" s="15">
        <v>0</v>
      </c>
      <c r="Y64" s="15">
        <v>15</v>
      </c>
      <c r="Z64" s="15">
        <v>0.33</v>
      </c>
      <c r="AA64" s="15">
        <v>0</v>
      </c>
      <c r="AB64" s="15">
        <v>6.67</v>
      </c>
      <c r="AC64" s="15">
        <v>121.19</v>
      </c>
      <c r="AD64" s="15">
        <f t="shared" si="1"/>
        <v>129.19</v>
      </c>
    </row>
    <row r="65" spans="1:30" ht="24" x14ac:dyDescent="0.2">
      <c r="A65" s="62">
        <v>70</v>
      </c>
      <c r="B65" s="62">
        <v>63</v>
      </c>
      <c r="C65" s="38" t="s">
        <v>33</v>
      </c>
      <c r="D65" s="38" t="s">
        <v>107</v>
      </c>
      <c r="E65" s="15">
        <v>21</v>
      </c>
      <c r="F65" s="79">
        <v>0</v>
      </c>
      <c r="G65" s="15">
        <v>0</v>
      </c>
      <c r="H65" s="15">
        <v>0</v>
      </c>
      <c r="I65" s="15">
        <v>0</v>
      </c>
      <c r="J65" s="15">
        <v>2.13</v>
      </c>
      <c r="K65" s="15">
        <v>0</v>
      </c>
      <c r="L65" s="15">
        <v>0</v>
      </c>
      <c r="M65" s="15">
        <v>0</v>
      </c>
      <c r="N65" s="15">
        <v>14.8</v>
      </c>
      <c r="O65" s="15">
        <v>0</v>
      </c>
      <c r="P65" s="15">
        <v>30</v>
      </c>
      <c r="Q65" s="15">
        <v>4</v>
      </c>
      <c r="R65" s="15">
        <v>4</v>
      </c>
      <c r="S65" s="15">
        <v>3</v>
      </c>
      <c r="T65" s="15">
        <v>2</v>
      </c>
      <c r="U65" s="15">
        <v>2</v>
      </c>
      <c r="V65" s="15">
        <v>5</v>
      </c>
      <c r="W65" s="15">
        <v>18</v>
      </c>
      <c r="X65" s="15">
        <v>0</v>
      </c>
      <c r="Y65" s="15">
        <v>15</v>
      </c>
      <c r="Z65" s="15">
        <v>5</v>
      </c>
      <c r="AA65" s="15">
        <v>0</v>
      </c>
      <c r="AB65" s="15">
        <v>2.33</v>
      </c>
      <c r="AC65" s="15">
        <v>125.47</v>
      </c>
      <c r="AD65" s="15">
        <f t="shared" si="1"/>
        <v>128.26000000000002</v>
      </c>
    </row>
    <row r="66" spans="1:30" ht="24" x14ac:dyDescent="0.2">
      <c r="A66" s="62">
        <v>77</v>
      </c>
      <c r="B66" s="62">
        <v>64</v>
      </c>
      <c r="C66" s="38" t="s">
        <v>17</v>
      </c>
      <c r="D66" s="38" t="s">
        <v>148</v>
      </c>
      <c r="E66" s="15">
        <v>6</v>
      </c>
      <c r="F66" s="79">
        <v>0</v>
      </c>
      <c r="G66" s="15">
        <v>0</v>
      </c>
      <c r="H66" s="15">
        <v>10</v>
      </c>
      <c r="I66" s="15">
        <v>0</v>
      </c>
      <c r="J66" s="15">
        <v>2.58</v>
      </c>
      <c r="K66" s="15">
        <v>0</v>
      </c>
      <c r="L66" s="15">
        <v>0</v>
      </c>
      <c r="M66" s="15">
        <v>0</v>
      </c>
      <c r="N66" s="15">
        <v>18.39</v>
      </c>
      <c r="O66" s="15">
        <v>10</v>
      </c>
      <c r="P66" s="15">
        <v>25</v>
      </c>
      <c r="Q66" s="15">
        <v>4.33</v>
      </c>
      <c r="R66" s="15">
        <v>2</v>
      </c>
      <c r="S66" s="15">
        <v>3.33</v>
      </c>
      <c r="T66" s="15">
        <v>1</v>
      </c>
      <c r="U66" s="15">
        <v>3</v>
      </c>
      <c r="V66" s="15">
        <v>0</v>
      </c>
      <c r="W66" s="15">
        <v>9.76</v>
      </c>
      <c r="X66" s="15">
        <v>3.33</v>
      </c>
      <c r="Y66" s="15">
        <v>21.927999999999997</v>
      </c>
      <c r="Z66" s="15">
        <v>2</v>
      </c>
      <c r="AA66" s="15">
        <v>0</v>
      </c>
      <c r="AB66" s="15">
        <v>5</v>
      </c>
      <c r="AC66" s="15">
        <v>118.68</v>
      </c>
      <c r="AD66" s="15">
        <f t="shared" si="1"/>
        <v>127.648</v>
      </c>
    </row>
    <row r="67" spans="1:30" ht="24" x14ac:dyDescent="0.2">
      <c r="A67" s="62">
        <v>94</v>
      </c>
      <c r="B67" s="62">
        <v>65</v>
      </c>
      <c r="C67" s="63" t="s">
        <v>15</v>
      </c>
      <c r="D67" s="38" t="s">
        <v>39</v>
      </c>
      <c r="E67" s="15">
        <v>24</v>
      </c>
      <c r="F67" s="79">
        <v>0</v>
      </c>
      <c r="G67" s="15">
        <v>0</v>
      </c>
      <c r="H67" s="15">
        <v>0</v>
      </c>
      <c r="I67" s="15">
        <v>0</v>
      </c>
      <c r="J67" s="15">
        <v>2.4900000000000002</v>
      </c>
      <c r="K67" s="15">
        <v>0</v>
      </c>
      <c r="L67" s="15">
        <v>0</v>
      </c>
      <c r="M67" s="15">
        <v>0</v>
      </c>
      <c r="N67" s="15">
        <v>20</v>
      </c>
      <c r="O67" s="15">
        <v>0</v>
      </c>
      <c r="P67" s="15">
        <v>30</v>
      </c>
      <c r="Q67" s="15">
        <v>4</v>
      </c>
      <c r="R67" s="15">
        <v>2.33</v>
      </c>
      <c r="S67" s="15">
        <v>2.67</v>
      </c>
      <c r="T67" s="15">
        <v>2.33</v>
      </c>
      <c r="U67" s="15">
        <v>1.67</v>
      </c>
      <c r="V67" s="15">
        <v>0</v>
      </c>
      <c r="W67" s="15">
        <v>5.68</v>
      </c>
      <c r="X67" s="15">
        <v>3</v>
      </c>
      <c r="Y67" s="15">
        <v>19.271999999999998</v>
      </c>
      <c r="Z67" s="15">
        <v>4</v>
      </c>
      <c r="AA67" s="15">
        <v>0</v>
      </c>
      <c r="AB67" s="15">
        <v>6</v>
      </c>
      <c r="AC67" s="15">
        <v>105.84</v>
      </c>
      <c r="AD67" s="15">
        <f t="shared" ref="AD67:AD98" si="2">SUM(E67:AB67)</f>
        <v>127.44200000000001</v>
      </c>
    </row>
    <row r="68" spans="1:30" ht="24" x14ac:dyDescent="0.2">
      <c r="A68" s="62">
        <v>76</v>
      </c>
      <c r="B68" s="62">
        <v>66</v>
      </c>
      <c r="C68" s="38" t="s">
        <v>82</v>
      </c>
      <c r="D68" s="38" t="s">
        <v>147</v>
      </c>
      <c r="E68" s="15">
        <v>27</v>
      </c>
      <c r="F68" s="79">
        <v>0</v>
      </c>
      <c r="G68" s="15">
        <v>0</v>
      </c>
      <c r="H68" s="15">
        <v>0</v>
      </c>
      <c r="I68" s="15">
        <v>0</v>
      </c>
      <c r="J68" s="15">
        <v>2.29</v>
      </c>
      <c r="K68" s="15">
        <v>0</v>
      </c>
      <c r="L68" s="15">
        <v>0</v>
      </c>
      <c r="M68" s="15">
        <v>0</v>
      </c>
      <c r="N68" s="15">
        <v>19.079999999999998</v>
      </c>
      <c r="O68" s="15">
        <v>0</v>
      </c>
      <c r="P68" s="15">
        <v>30</v>
      </c>
      <c r="Q68" s="15">
        <v>2.33</v>
      </c>
      <c r="R68" s="15">
        <v>2</v>
      </c>
      <c r="S68" s="15">
        <v>1.67</v>
      </c>
      <c r="T68" s="15">
        <v>1</v>
      </c>
      <c r="U68" s="15">
        <v>2</v>
      </c>
      <c r="V68" s="15">
        <v>4.33</v>
      </c>
      <c r="W68" s="15">
        <v>8.67</v>
      </c>
      <c r="X68" s="15">
        <v>2</v>
      </c>
      <c r="Y68" s="15">
        <v>15.071999999999999</v>
      </c>
      <c r="Z68" s="15">
        <v>4.67</v>
      </c>
      <c r="AA68" s="15">
        <v>0</v>
      </c>
      <c r="AB68" s="15">
        <v>5</v>
      </c>
      <c r="AC68" s="15">
        <v>119.63</v>
      </c>
      <c r="AD68" s="15">
        <f t="shared" si="2"/>
        <v>127.11200000000001</v>
      </c>
    </row>
    <row r="69" spans="1:30" ht="24" x14ac:dyDescent="0.2">
      <c r="A69" s="62">
        <v>81</v>
      </c>
      <c r="B69" s="62">
        <v>67</v>
      </c>
      <c r="C69" s="38" t="s">
        <v>15</v>
      </c>
      <c r="D69" s="38" t="s">
        <v>149</v>
      </c>
      <c r="E69" s="15">
        <v>18</v>
      </c>
      <c r="F69" s="79">
        <v>0</v>
      </c>
      <c r="G69" s="15">
        <v>0</v>
      </c>
      <c r="H69" s="15">
        <v>0</v>
      </c>
      <c r="I69" s="15">
        <v>0</v>
      </c>
      <c r="J69" s="15">
        <v>2.42</v>
      </c>
      <c r="K69" s="15">
        <v>0</v>
      </c>
      <c r="L69" s="15">
        <v>0</v>
      </c>
      <c r="M69" s="15">
        <v>0</v>
      </c>
      <c r="N69" s="15">
        <v>20</v>
      </c>
      <c r="O69" s="15">
        <v>5</v>
      </c>
      <c r="P69" s="15">
        <v>25</v>
      </c>
      <c r="Q69" s="15">
        <v>3.33</v>
      </c>
      <c r="R69" s="15">
        <v>0.67</v>
      </c>
      <c r="S69" s="15">
        <v>2.67</v>
      </c>
      <c r="T69" s="15">
        <v>1.67</v>
      </c>
      <c r="U69" s="15">
        <v>1.33</v>
      </c>
      <c r="V69" s="15">
        <v>0</v>
      </c>
      <c r="W69" s="15">
        <v>19.5</v>
      </c>
      <c r="X69" s="15">
        <v>0</v>
      </c>
      <c r="Y69" s="15">
        <v>18.2</v>
      </c>
      <c r="Z69" s="15">
        <v>3</v>
      </c>
      <c r="AA69" s="15">
        <v>0</v>
      </c>
      <c r="AB69" s="15">
        <v>5</v>
      </c>
      <c r="AC69" s="15">
        <v>116.59</v>
      </c>
      <c r="AD69" s="15">
        <f t="shared" si="2"/>
        <v>125.79</v>
      </c>
    </row>
    <row r="70" spans="1:30" ht="36" x14ac:dyDescent="0.2">
      <c r="A70" s="62">
        <v>56</v>
      </c>
      <c r="B70" s="62">
        <v>68</v>
      </c>
      <c r="C70" s="38" t="s">
        <v>16</v>
      </c>
      <c r="D70" s="38" t="s">
        <v>102</v>
      </c>
      <c r="E70" s="15">
        <v>24</v>
      </c>
      <c r="F70" s="79">
        <v>0</v>
      </c>
      <c r="G70" s="15">
        <v>0</v>
      </c>
      <c r="H70" s="15">
        <v>10</v>
      </c>
      <c r="I70" s="15">
        <v>0</v>
      </c>
      <c r="J70" s="15">
        <v>2.14</v>
      </c>
      <c r="K70" s="15">
        <v>0</v>
      </c>
      <c r="L70" s="15">
        <v>0</v>
      </c>
      <c r="M70" s="15">
        <v>0</v>
      </c>
      <c r="N70" s="15">
        <v>0</v>
      </c>
      <c r="O70" s="15">
        <v>10</v>
      </c>
      <c r="P70" s="15">
        <v>30</v>
      </c>
      <c r="Q70" s="15">
        <v>2</v>
      </c>
      <c r="R70" s="15">
        <v>1</v>
      </c>
      <c r="S70" s="15">
        <v>1</v>
      </c>
      <c r="T70" s="15">
        <v>1.33</v>
      </c>
      <c r="U70" s="15">
        <v>2</v>
      </c>
      <c r="V70" s="15">
        <v>0</v>
      </c>
      <c r="W70" s="15">
        <v>12</v>
      </c>
      <c r="X70" s="15">
        <v>3.33</v>
      </c>
      <c r="Y70" s="15">
        <v>18.728000000000002</v>
      </c>
      <c r="Z70" s="15">
        <v>2.33</v>
      </c>
      <c r="AA70" s="15">
        <v>0</v>
      </c>
      <c r="AB70" s="15">
        <v>4.33</v>
      </c>
      <c r="AC70" s="15">
        <v>134.81</v>
      </c>
      <c r="AD70" s="15">
        <f t="shared" si="2"/>
        <v>124.18799999999999</v>
      </c>
    </row>
    <row r="71" spans="1:30" ht="24" x14ac:dyDescent="0.2">
      <c r="A71" s="62">
        <v>96</v>
      </c>
      <c r="B71" s="62">
        <v>69</v>
      </c>
      <c r="C71" s="63" t="s">
        <v>15</v>
      </c>
      <c r="D71" s="38" t="s">
        <v>36</v>
      </c>
      <c r="E71" s="15">
        <v>21</v>
      </c>
      <c r="F71" s="79">
        <v>0</v>
      </c>
      <c r="G71" s="15">
        <v>0</v>
      </c>
      <c r="H71" s="15">
        <v>0</v>
      </c>
      <c r="I71" s="15">
        <v>0</v>
      </c>
      <c r="J71" s="15">
        <v>2.4900000000000002</v>
      </c>
      <c r="K71" s="15">
        <v>0</v>
      </c>
      <c r="L71" s="15">
        <v>0</v>
      </c>
      <c r="M71" s="15">
        <v>0</v>
      </c>
      <c r="N71" s="15">
        <v>20</v>
      </c>
      <c r="O71" s="15">
        <v>5</v>
      </c>
      <c r="P71" s="15">
        <v>30</v>
      </c>
      <c r="Q71" s="15">
        <v>4</v>
      </c>
      <c r="R71" s="15">
        <v>2.33</v>
      </c>
      <c r="S71" s="15">
        <v>3</v>
      </c>
      <c r="T71" s="15">
        <v>2.33</v>
      </c>
      <c r="U71" s="15">
        <v>1.67</v>
      </c>
      <c r="V71" s="15">
        <v>0</v>
      </c>
      <c r="W71" s="15">
        <v>2</v>
      </c>
      <c r="X71" s="15">
        <v>0</v>
      </c>
      <c r="Y71" s="15">
        <v>19.271999999999998</v>
      </c>
      <c r="Z71" s="15">
        <v>5</v>
      </c>
      <c r="AA71" s="15">
        <v>0</v>
      </c>
      <c r="AB71" s="15">
        <v>6</v>
      </c>
      <c r="AC71" s="15">
        <v>100.69</v>
      </c>
      <c r="AD71" s="15">
        <f t="shared" si="2"/>
        <v>124.09200000000001</v>
      </c>
    </row>
    <row r="72" spans="1:30" ht="24" x14ac:dyDescent="0.2">
      <c r="A72" s="62">
        <v>53</v>
      </c>
      <c r="B72" s="62">
        <v>70</v>
      </c>
      <c r="C72" s="38" t="s">
        <v>18</v>
      </c>
      <c r="D72" s="38" t="s">
        <v>135</v>
      </c>
      <c r="E72" s="15">
        <v>18</v>
      </c>
      <c r="F72" s="79">
        <v>0</v>
      </c>
      <c r="G72" s="15">
        <v>0</v>
      </c>
      <c r="H72" s="15">
        <v>0</v>
      </c>
      <c r="I72" s="15">
        <v>0</v>
      </c>
      <c r="J72" s="15">
        <v>2.76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25</v>
      </c>
      <c r="Q72" s="15">
        <v>1</v>
      </c>
      <c r="R72" s="15">
        <v>4</v>
      </c>
      <c r="S72" s="15">
        <v>4.67</v>
      </c>
      <c r="T72" s="15">
        <v>4.33</v>
      </c>
      <c r="U72" s="15">
        <v>3</v>
      </c>
      <c r="V72" s="15">
        <v>0</v>
      </c>
      <c r="W72" s="15">
        <v>30.05</v>
      </c>
      <c r="X72" s="15">
        <v>0</v>
      </c>
      <c r="Y72" s="15">
        <v>15</v>
      </c>
      <c r="Z72" s="15">
        <v>9.33</v>
      </c>
      <c r="AA72" s="15">
        <v>0</v>
      </c>
      <c r="AB72" s="15">
        <v>6.67</v>
      </c>
      <c r="AC72" s="15">
        <v>135.81</v>
      </c>
      <c r="AD72" s="15">
        <f t="shared" si="2"/>
        <v>123.81</v>
      </c>
    </row>
    <row r="73" spans="1:30" x14ac:dyDescent="0.2">
      <c r="A73" s="62">
        <v>62</v>
      </c>
      <c r="B73" s="62">
        <v>71</v>
      </c>
      <c r="C73" s="38" t="s">
        <v>26</v>
      </c>
      <c r="D73" s="38" t="s">
        <v>140</v>
      </c>
      <c r="E73" s="15">
        <v>27</v>
      </c>
      <c r="F73" s="79">
        <v>0</v>
      </c>
      <c r="G73" s="15">
        <v>0</v>
      </c>
      <c r="H73" s="15">
        <v>10</v>
      </c>
      <c r="I73" s="15">
        <v>2</v>
      </c>
      <c r="J73" s="15">
        <v>2.2000000000000002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25</v>
      </c>
      <c r="Q73" s="15">
        <v>2</v>
      </c>
      <c r="R73" s="15">
        <v>1</v>
      </c>
      <c r="S73" s="15">
        <v>3</v>
      </c>
      <c r="T73" s="15">
        <v>2</v>
      </c>
      <c r="U73" s="15">
        <v>3</v>
      </c>
      <c r="V73" s="15">
        <v>0</v>
      </c>
      <c r="W73" s="15">
        <v>11.77</v>
      </c>
      <c r="X73" s="15">
        <v>4</v>
      </c>
      <c r="Y73" s="15">
        <v>16.600000000000001</v>
      </c>
      <c r="Z73" s="15">
        <v>2</v>
      </c>
      <c r="AA73" s="15">
        <v>0</v>
      </c>
      <c r="AB73" s="15">
        <v>10</v>
      </c>
      <c r="AC73" s="15">
        <v>132.97</v>
      </c>
      <c r="AD73" s="15">
        <f t="shared" si="2"/>
        <v>121.57</v>
      </c>
    </row>
    <row r="74" spans="1:30" ht="24" x14ac:dyDescent="0.2">
      <c r="A74" s="62">
        <v>47</v>
      </c>
      <c r="B74" s="62">
        <v>72</v>
      </c>
      <c r="C74" s="38" t="s">
        <v>12</v>
      </c>
      <c r="D74" s="38" t="s">
        <v>92</v>
      </c>
      <c r="E74" s="15">
        <v>3</v>
      </c>
      <c r="F74" s="79">
        <v>0</v>
      </c>
      <c r="G74" s="15">
        <v>0</v>
      </c>
      <c r="H74" s="69">
        <v>20</v>
      </c>
      <c r="I74" s="15">
        <v>0</v>
      </c>
      <c r="J74" s="15">
        <v>4.59</v>
      </c>
      <c r="K74" s="15">
        <v>0</v>
      </c>
      <c r="L74" s="15">
        <v>0</v>
      </c>
      <c r="M74" s="15">
        <v>0</v>
      </c>
      <c r="N74" s="15">
        <v>0</v>
      </c>
      <c r="O74" s="15">
        <v>10</v>
      </c>
      <c r="P74" s="15">
        <v>25</v>
      </c>
      <c r="Q74" s="15">
        <v>4.67</v>
      </c>
      <c r="R74" s="15">
        <v>2</v>
      </c>
      <c r="S74" s="15">
        <v>4.67</v>
      </c>
      <c r="T74" s="15">
        <v>5</v>
      </c>
      <c r="U74" s="15">
        <v>3.33</v>
      </c>
      <c r="V74" s="15">
        <v>0</v>
      </c>
      <c r="W74" s="15">
        <v>9.52</v>
      </c>
      <c r="X74" s="15">
        <v>0</v>
      </c>
      <c r="Y74" s="15">
        <v>27</v>
      </c>
      <c r="Z74" s="15">
        <v>1.33</v>
      </c>
      <c r="AA74" s="15">
        <v>0</v>
      </c>
      <c r="AB74" s="15">
        <v>1</v>
      </c>
      <c r="AC74" s="15">
        <v>141.11000000000001</v>
      </c>
      <c r="AD74" s="15">
        <f t="shared" si="2"/>
        <v>121.11</v>
      </c>
    </row>
    <row r="75" spans="1:30" ht="24" x14ac:dyDescent="0.2">
      <c r="A75" s="62">
        <v>67</v>
      </c>
      <c r="B75" s="62">
        <v>73</v>
      </c>
      <c r="C75" s="38" t="s">
        <v>26</v>
      </c>
      <c r="D75" s="38" t="s">
        <v>143</v>
      </c>
      <c r="E75" s="15">
        <v>21</v>
      </c>
      <c r="F75" s="79">
        <v>0</v>
      </c>
      <c r="G75" s="15">
        <v>0</v>
      </c>
      <c r="H75" s="15">
        <v>0</v>
      </c>
      <c r="I75" s="15">
        <v>2</v>
      </c>
      <c r="J75" s="15">
        <v>2.2000000000000002</v>
      </c>
      <c r="K75" s="15">
        <v>0</v>
      </c>
      <c r="L75" s="15">
        <v>0</v>
      </c>
      <c r="M75" s="15">
        <v>0</v>
      </c>
      <c r="N75" s="15">
        <v>0</v>
      </c>
      <c r="O75" s="15">
        <v>5</v>
      </c>
      <c r="P75" s="15">
        <v>25</v>
      </c>
      <c r="Q75" s="15">
        <v>2</v>
      </c>
      <c r="R75" s="15">
        <v>1</v>
      </c>
      <c r="S75" s="15">
        <v>3</v>
      </c>
      <c r="T75" s="15">
        <v>2</v>
      </c>
      <c r="U75" s="15">
        <v>3</v>
      </c>
      <c r="V75" s="15">
        <v>0</v>
      </c>
      <c r="W75" s="15">
        <v>25</v>
      </c>
      <c r="X75" s="15">
        <v>3.67</v>
      </c>
      <c r="Y75" s="15">
        <v>18.728000000000002</v>
      </c>
      <c r="Z75" s="15">
        <v>2</v>
      </c>
      <c r="AA75" s="15">
        <v>0</v>
      </c>
      <c r="AB75" s="15">
        <v>5</v>
      </c>
      <c r="AC75" s="15">
        <v>128.80000000000001</v>
      </c>
      <c r="AD75" s="15">
        <f t="shared" si="2"/>
        <v>120.59800000000001</v>
      </c>
    </row>
    <row r="76" spans="1:30" ht="36" x14ac:dyDescent="0.2">
      <c r="A76" s="62">
        <v>88</v>
      </c>
      <c r="B76" s="62">
        <v>74</v>
      </c>
      <c r="C76" s="63" t="s">
        <v>153</v>
      </c>
      <c r="D76" s="38" t="s">
        <v>154</v>
      </c>
      <c r="E76" s="15">
        <v>30</v>
      </c>
      <c r="F76" s="79">
        <v>0</v>
      </c>
      <c r="G76" s="15">
        <v>0</v>
      </c>
      <c r="H76" s="15">
        <v>10</v>
      </c>
      <c r="I76" s="15">
        <v>0</v>
      </c>
      <c r="J76" s="15">
        <v>1.1100000000000001</v>
      </c>
      <c r="K76" s="15">
        <v>0</v>
      </c>
      <c r="L76" s="15">
        <v>0</v>
      </c>
      <c r="M76" s="15">
        <v>0</v>
      </c>
      <c r="N76" s="15">
        <v>17.95</v>
      </c>
      <c r="O76" s="15">
        <v>5</v>
      </c>
      <c r="P76" s="15">
        <v>25</v>
      </c>
      <c r="Q76" s="15">
        <v>1</v>
      </c>
      <c r="R76" s="15">
        <v>0.67</v>
      </c>
      <c r="S76" s="15">
        <v>1.67</v>
      </c>
      <c r="T76" s="15">
        <v>0.67</v>
      </c>
      <c r="U76" s="15">
        <v>2.33</v>
      </c>
      <c r="V76" s="15">
        <v>0</v>
      </c>
      <c r="W76" s="15">
        <v>0</v>
      </c>
      <c r="X76" s="15">
        <v>0</v>
      </c>
      <c r="Y76" s="15">
        <v>23</v>
      </c>
      <c r="Z76" s="15">
        <v>0.67</v>
      </c>
      <c r="AA76" s="15">
        <v>0</v>
      </c>
      <c r="AB76" s="15">
        <v>0</v>
      </c>
      <c r="AC76" s="15">
        <v>107.93</v>
      </c>
      <c r="AD76" s="15">
        <f t="shared" si="2"/>
        <v>119.07000000000001</v>
      </c>
    </row>
    <row r="77" spans="1:30" ht="24" x14ac:dyDescent="0.2">
      <c r="A77" s="62">
        <v>71</v>
      </c>
      <c r="B77" s="62">
        <v>75</v>
      </c>
      <c r="C77" s="38" t="s">
        <v>14</v>
      </c>
      <c r="D77" s="38" t="s">
        <v>144</v>
      </c>
      <c r="E77" s="15">
        <v>30</v>
      </c>
      <c r="F77" s="79">
        <v>0</v>
      </c>
      <c r="G77" s="15">
        <v>0</v>
      </c>
      <c r="H77" s="15">
        <v>10</v>
      </c>
      <c r="I77" s="15">
        <v>0</v>
      </c>
      <c r="J77" s="15">
        <v>2.23</v>
      </c>
      <c r="K77" s="15">
        <v>0</v>
      </c>
      <c r="L77" s="15">
        <v>0</v>
      </c>
      <c r="M77" s="15">
        <v>0</v>
      </c>
      <c r="N77" s="15">
        <v>0</v>
      </c>
      <c r="O77" s="15">
        <v>8</v>
      </c>
      <c r="P77" s="15">
        <v>25</v>
      </c>
      <c r="Q77" s="15">
        <v>2.33</v>
      </c>
      <c r="R77" s="15">
        <v>2</v>
      </c>
      <c r="S77" s="15">
        <v>2.33</v>
      </c>
      <c r="T77" s="15">
        <v>2.33</v>
      </c>
      <c r="U77" s="15">
        <v>3</v>
      </c>
      <c r="V77" s="15">
        <v>0</v>
      </c>
      <c r="W77" s="15">
        <v>8</v>
      </c>
      <c r="X77" s="15">
        <v>0</v>
      </c>
      <c r="Y77" s="15">
        <v>14</v>
      </c>
      <c r="Z77" s="15">
        <v>3</v>
      </c>
      <c r="AA77" s="15">
        <v>0</v>
      </c>
      <c r="AB77" s="15">
        <v>6</v>
      </c>
      <c r="AC77" s="15">
        <v>121.23</v>
      </c>
      <c r="AD77" s="15">
        <f t="shared" si="2"/>
        <v>118.21999999999998</v>
      </c>
    </row>
    <row r="78" spans="1:30" ht="24" x14ac:dyDescent="0.2">
      <c r="A78" s="62">
        <v>63</v>
      </c>
      <c r="B78" s="62">
        <v>76</v>
      </c>
      <c r="C78" s="38" t="s">
        <v>23</v>
      </c>
      <c r="D78" s="38" t="s">
        <v>55</v>
      </c>
      <c r="E78" s="15">
        <v>21</v>
      </c>
      <c r="F78" s="79">
        <v>0</v>
      </c>
      <c r="G78" s="15">
        <v>0</v>
      </c>
      <c r="H78" s="15">
        <v>10</v>
      </c>
      <c r="I78" s="15">
        <v>0</v>
      </c>
      <c r="J78" s="15">
        <v>1.9</v>
      </c>
      <c r="K78" s="15">
        <v>0</v>
      </c>
      <c r="L78" s="15">
        <v>0</v>
      </c>
      <c r="M78" s="15">
        <v>0</v>
      </c>
      <c r="N78" s="15">
        <v>0</v>
      </c>
      <c r="O78" s="15">
        <v>10</v>
      </c>
      <c r="P78" s="15">
        <v>25</v>
      </c>
      <c r="Q78" s="15">
        <v>3.67</v>
      </c>
      <c r="R78" s="15">
        <v>1</v>
      </c>
      <c r="S78" s="15">
        <v>4</v>
      </c>
      <c r="T78" s="15">
        <v>4</v>
      </c>
      <c r="U78" s="15">
        <v>5</v>
      </c>
      <c r="V78" s="15">
        <v>0</v>
      </c>
      <c r="W78" s="15">
        <v>19</v>
      </c>
      <c r="X78" s="15">
        <v>0</v>
      </c>
      <c r="Y78" s="15">
        <v>9.1999999999999993</v>
      </c>
      <c r="Z78" s="15">
        <v>0</v>
      </c>
      <c r="AA78" s="15">
        <v>0</v>
      </c>
      <c r="AB78" s="15">
        <v>4</v>
      </c>
      <c r="AC78" s="15">
        <v>131.56</v>
      </c>
      <c r="AD78" s="15">
        <f t="shared" si="2"/>
        <v>117.77000000000001</v>
      </c>
    </row>
    <row r="79" spans="1:30" ht="24" x14ac:dyDescent="0.2">
      <c r="A79" s="62">
        <v>68</v>
      </c>
      <c r="B79" s="62">
        <v>77</v>
      </c>
      <c r="C79" s="38" t="s">
        <v>12</v>
      </c>
      <c r="D79" s="38" t="s">
        <v>50</v>
      </c>
      <c r="E79" s="15">
        <v>0</v>
      </c>
      <c r="F79" s="79">
        <v>0</v>
      </c>
      <c r="G79" s="15">
        <v>0</v>
      </c>
      <c r="H79" s="15">
        <v>20</v>
      </c>
      <c r="I79" s="15">
        <v>0</v>
      </c>
      <c r="J79" s="15">
        <v>4.6100000000000003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30</v>
      </c>
      <c r="Q79" s="15">
        <v>4</v>
      </c>
      <c r="R79" s="15">
        <v>2</v>
      </c>
      <c r="S79" s="15">
        <v>3</v>
      </c>
      <c r="T79" s="15">
        <v>3</v>
      </c>
      <c r="U79" s="15">
        <v>2.67</v>
      </c>
      <c r="V79" s="15">
        <v>0</v>
      </c>
      <c r="W79" s="15">
        <v>8.9499999999999993</v>
      </c>
      <c r="X79" s="15">
        <v>0</v>
      </c>
      <c r="Y79" s="15">
        <v>30</v>
      </c>
      <c r="Z79" s="15">
        <v>4.67</v>
      </c>
      <c r="AA79" s="15">
        <v>0</v>
      </c>
      <c r="AB79" s="15">
        <v>3</v>
      </c>
      <c r="AC79" s="15">
        <v>125.96</v>
      </c>
      <c r="AD79" s="15">
        <f t="shared" si="2"/>
        <v>115.9</v>
      </c>
    </row>
    <row r="80" spans="1:30" ht="24" x14ac:dyDescent="0.2">
      <c r="A80" s="62">
        <v>87</v>
      </c>
      <c r="B80" s="62">
        <v>78</v>
      </c>
      <c r="C80" s="63" t="s">
        <v>11</v>
      </c>
      <c r="D80" s="38" t="s">
        <v>32</v>
      </c>
      <c r="E80" s="15">
        <v>27</v>
      </c>
      <c r="F80" s="79">
        <v>0</v>
      </c>
      <c r="G80" s="15">
        <v>0</v>
      </c>
      <c r="H80" s="15">
        <v>0</v>
      </c>
      <c r="I80" s="15">
        <v>0</v>
      </c>
      <c r="J80" s="15">
        <v>1.39</v>
      </c>
      <c r="K80" s="15">
        <v>0</v>
      </c>
      <c r="L80" s="15">
        <v>0</v>
      </c>
      <c r="M80" s="15">
        <v>0</v>
      </c>
      <c r="N80" s="15">
        <v>18.239999999999998</v>
      </c>
      <c r="O80" s="15">
        <v>0</v>
      </c>
      <c r="P80" s="15">
        <v>30</v>
      </c>
      <c r="Q80" s="15">
        <v>2</v>
      </c>
      <c r="R80" s="15">
        <v>1.33</v>
      </c>
      <c r="S80" s="15">
        <v>2.67</v>
      </c>
      <c r="T80" s="15">
        <v>2</v>
      </c>
      <c r="U80" s="15">
        <v>2.33</v>
      </c>
      <c r="V80" s="15">
        <v>0</v>
      </c>
      <c r="W80" s="15">
        <v>0</v>
      </c>
      <c r="X80" s="15">
        <v>0.33</v>
      </c>
      <c r="Y80" s="15">
        <v>16.071999999999999</v>
      </c>
      <c r="Z80" s="15">
        <v>2.33</v>
      </c>
      <c r="AA80" s="15">
        <v>0</v>
      </c>
      <c r="AB80" s="15">
        <v>9.67</v>
      </c>
      <c r="AC80" s="15">
        <v>108.72</v>
      </c>
      <c r="AD80" s="15">
        <f t="shared" si="2"/>
        <v>115.36199999999999</v>
      </c>
    </row>
    <row r="81" spans="1:30" ht="24" x14ac:dyDescent="0.2">
      <c r="A81" s="62">
        <v>93</v>
      </c>
      <c r="B81" s="62">
        <v>79</v>
      </c>
      <c r="C81" s="63" t="s">
        <v>33</v>
      </c>
      <c r="D81" s="38" t="s">
        <v>34</v>
      </c>
      <c r="E81" s="15">
        <v>27</v>
      </c>
      <c r="F81" s="79">
        <v>0</v>
      </c>
      <c r="G81" s="15">
        <v>0</v>
      </c>
      <c r="H81" s="15">
        <v>0</v>
      </c>
      <c r="I81" s="15">
        <v>0</v>
      </c>
      <c r="J81" s="15">
        <v>1.77</v>
      </c>
      <c r="K81" s="15">
        <v>0</v>
      </c>
      <c r="L81" s="15">
        <v>0</v>
      </c>
      <c r="M81" s="15">
        <v>0</v>
      </c>
      <c r="N81" s="15">
        <v>14.8</v>
      </c>
      <c r="O81" s="15">
        <v>5</v>
      </c>
      <c r="P81" s="15">
        <v>25</v>
      </c>
      <c r="Q81" s="15">
        <v>2.33</v>
      </c>
      <c r="R81" s="15">
        <v>2</v>
      </c>
      <c r="S81" s="15">
        <v>2.67</v>
      </c>
      <c r="T81" s="15">
        <v>1.67</v>
      </c>
      <c r="U81" s="15">
        <v>2</v>
      </c>
      <c r="V81" s="15">
        <v>5</v>
      </c>
      <c r="W81" s="15">
        <v>5</v>
      </c>
      <c r="X81" s="15">
        <v>0</v>
      </c>
      <c r="Y81" s="15">
        <v>20.327999999999999</v>
      </c>
      <c r="Z81" s="15">
        <v>0.67</v>
      </c>
      <c r="AA81" s="15">
        <v>0</v>
      </c>
      <c r="AB81" s="15">
        <v>0</v>
      </c>
      <c r="AC81" s="15">
        <v>106.09</v>
      </c>
      <c r="AD81" s="15">
        <f t="shared" si="2"/>
        <v>115.238</v>
      </c>
    </row>
    <row r="82" spans="1:30" ht="24" x14ac:dyDescent="0.2">
      <c r="A82" s="62">
        <v>69</v>
      </c>
      <c r="B82" s="62">
        <v>80</v>
      </c>
      <c r="C82" s="38" t="s">
        <v>16</v>
      </c>
      <c r="D82" s="38" t="s">
        <v>106</v>
      </c>
      <c r="E82" s="15">
        <v>30</v>
      </c>
      <c r="F82" s="79">
        <v>0</v>
      </c>
      <c r="G82" s="15">
        <v>0</v>
      </c>
      <c r="H82" s="15">
        <v>20</v>
      </c>
      <c r="I82" s="15">
        <v>0</v>
      </c>
      <c r="J82" s="15">
        <v>2.14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30</v>
      </c>
      <c r="Q82" s="15">
        <v>2</v>
      </c>
      <c r="R82" s="15">
        <v>1</v>
      </c>
      <c r="S82" s="15">
        <v>1</v>
      </c>
      <c r="T82" s="15">
        <v>1.33</v>
      </c>
      <c r="U82" s="15">
        <v>2</v>
      </c>
      <c r="V82" s="15">
        <v>0</v>
      </c>
      <c r="W82" s="15">
        <v>0</v>
      </c>
      <c r="X82" s="15">
        <v>0.33</v>
      </c>
      <c r="Y82" s="15">
        <v>18.2</v>
      </c>
      <c r="Z82" s="15">
        <v>3.33</v>
      </c>
      <c r="AA82" s="15">
        <v>0</v>
      </c>
      <c r="AB82" s="15">
        <v>3.67</v>
      </c>
      <c r="AC82" s="15">
        <v>125.81</v>
      </c>
      <c r="AD82" s="15">
        <f t="shared" si="2"/>
        <v>115</v>
      </c>
    </row>
    <row r="83" spans="1:30" ht="24" x14ac:dyDescent="0.2">
      <c r="A83" s="62">
        <v>58</v>
      </c>
      <c r="B83" s="62">
        <v>81</v>
      </c>
      <c r="C83" s="38" t="s">
        <v>89</v>
      </c>
      <c r="D83" s="38" t="s">
        <v>103</v>
      </c>
      <c r="E83" s="15">
        <v>27</v>
      </c>
      <c r="F83" s="79">
        <v>0</v>
      </c>
      <c r="G83" s="15">
        <v>0</v>
      </c>
      <c r="H83" s="69">
        <v>20</v>
      </c>
      <c r="I83" s="15">
        <v>0</v>
      </c>
      <c r="J83" s="15">
        <v>1.26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25</v>
      </c>
      <c r="Q83" s="15">
        <v>2</v>
      </c>
      <c r="R83" s="15">
        <v>0.67</v>
      </c>
      <c r="S83" s="15">
        <v>3</v>
      </c>
      <c r="T83" s="15">
        <v>2</v>
      </c>
      <c r="U83" s="15">
        <v>2.67</v>
      </c>
      <c r="V83" s="15">
        <v>0</v>
      </c>
      <c r="W83" s="15">
        <v>4</v>
      </c>
      <c r="X83" s="15">
        <v>0</v>
      </c>
      <c r="Y83" s="15">
        <v>27</v>
      </c>
      <c r="Z83" s="15">
        <v>0</v>
      </c>
      <c r="AA83" s="15">
        <v>0</v>
      </c>
      <c r="AB83" s="15">
        <v>0</v>
      </c>
      <c r="AC83" s="15">
        <v>134.6</v>
      </c>
      <c r="AD83" s="15">
        <f t="shared" si="2"/>
        <v>114.6</v>
      </c>
    </row>
    <row r="84" spans="1:30" ht="36" x14ac:dyDescent="0.2">
      <c r="A84" s="62">
        <v>99</v>
      </c>
      <c r="B84" s="62">
        <v>82</v>
      </c>
      <c r="C84" s="63" t="s">
        <v>17</v>
      </c>
      <c r="D84" s="38" t="s">
        <v>160</v>
      </c>
      <c r="E84" s="15">
        <v>18</v>
      </c>
      <c r="F84" s="79">
        <v>0</v>
      </c>
      <c r="G84" s="15">
        <v>0</v>
      </c>
      <c r="H84" s="15">
        <v>0</v>
      </c>
      <c r="I84" s="15">
        <v>0</v>
      </c>
      <c r="J84" s="15">
        <v>2.58</v>
      </c>
      <c r="K84" s="15">
        <v>0</v>
      </c>
      <c r="L84" s="15">
        <v>0</v>
      </c>
      <c r="M84" s="15">
        <v>0</v>
      </c>
      <c r="N84" s="15">
        <v>18.39</v>
      </c>
      <c r="O84" s="15">
        <v>10</v>
      </c>
      <c r="P84" s="15">
        <v>25</v>
      </c>
      <c r="Q84" s="15">
        <v>4.33</v>
      </c>
      <c r="R84" s="15">
        <v>2</v>
      </c>
      <c r="S84" s="15">
        <v>3.33</v>
      </c>
      <c r="T84" s="15">
        <v>1</v>
      </c>
      <c r="U84" s="15">
        <v>3</v>
      </c>
      <c r="V84" s="15">
        <v>1.67</v>
      </c>
      <c r="W84" s="15">
        <v>4</v>
      </c>
      <c r="X84" s="15">
        <v>0.33</v>
      </c>
      <c r="Y84" s="15">
        <v>15</v>
      </c>
      <c r="Z84" s="15">
        <v>0</v>
      </c>
      <c r="AA84" s="15">
        <v>0</v>
      </c>
      <c r="AB84" s="15">
        <v>3.67</v>
      </c>
      <c r="AC84" s="15">
        <v>95.64</v>
      </c>
      <c r="AD84" s="15">
        <f t="shared" si="2"/>
        <v>112.3</v>
      </c>
    </row>
    <row r="85" spans="1:30" ht="20.25" customHeight="1" x14ac:dyDescent="0.2">
      <c r="A85" s="62">
        <v>82</v>
      </c>
      <c r="B85" s="62">
        <v>83</v>
      </c>
      <c r="C85" s="38" t="s">
        <v>14</v>
      </c>
      <c r="D85" s="38" t="s">
        <v>41</v>
      </c>
      <c r="E85" s="15">
        <v>27</v>
      </c>
      <c r="F85" s="79">
        <v>0</v>
      </c>
      <c r="G85" s="15">
        <v>0</v>
      </c>
      <c r="H85" s="15">
        <v>10</v>
      </c>
      <c r="I85" s="15">
        <v>0</v>
      </c>
      <c r="J85" s="15">
        <v>2.23</v>
      </c>
      <c r="K85" s="15">
        <v>0</v>
      </c>
      <c r="L85" s="15">
        <v>0</v>
      </c>
      <c r="M85" s="15">
        <v>0</v>
      </c>
      <c r="N85" s="15">
        <v>0</v>
      </c>
      <c r="O85" s="15">
        <v>3</v>
      </c>
      <c r="P85" s="15">
        <v>25</v>
      </c>
      <c r="Q85" s="15">
        <v>2.33</v>
      </c>
      <c r="R85" s="15">
        <v>2</v>
      </c>
      <c r="S85" s="15">
        <v>2.33</v>
      </c>
      <c r="T85" s="15">
        <v>2.33</v>
      </c>
      <c r="U85" s="15">
        <v>3</v>
      </c>
      <c r="V85" s="15">
        <v>0</v>
      </c>
      <c r="W85" s="15">
        <v>8</v>
      </c>
      <c r="X85" s="15">
        <v>0</v>
      </c>
      <c r="Y85" s="15">
        <v>14</v>
      </c>
      <c r="Z85" s="15">
        <v>3</v>
      </c>
      <c r="AA85" s="15">
        <v>0</v>
      </c>
      <c r="AB85" s="15">
        <v>7.33</v>
      </c>
      <c r="AC85" s="15">
        <v>113.06</v>
      </c>
      <c r="AD85" s="15">
        <f t="shared" si="2"/>
        <v>111.54999999999998</v>
      </c>
    </row>
    <row r="86" spans="1:30" ht="18" customHeight="1" x14ac:dyDescent="0.2">
      <c r="A86" s="62">
        <v>78</v>
      </c>
      <c r="B86" s="62">
        <v>84</v>
      </c>
      <c r="C86" s="38" t="s">
        <v>18</v>
      </c>
      <c r="D86" s="38" t="s">
        <v>110</v>
      </c>
      <c r="E86" s="15">
        <v>15</v>
      </c>
      <c r="F86" s="79">
        <v>0</v>
      </c>
      <c r="G86" s="15">
        <v>0</v>
      </c>
      <c r="H86" s="15">
        <v>0</v>
      </c>
      <c r="I86" s="15">
        <v>0</v>
      </c>
      <c r="J86" s="15">
        <v>2.76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25</v>
      </c>
      <c r="Q86" s="15">
        <v>1</v>
      </c>
      <c r="R86" s="15">
        <v>4</v>
      </c>
      <c r="S86" s="15">
        <v>4.67</v>
      </c>
      <c r="T86" s="15">
        <v>4.33</v>
      </c>
      <c r="U86" s="15">
        <v>3</v>
      </c>
      <c r="V86" s="15">
        <v>0</v>
      </c>
      <c r="W86" s="15">
        <v>21.01</v>
      </c>
      <c r="X86" s="15">
        <v>0</v>
      </c>
      <c r="Y86" s="15">
        <v>15</v>
      </c>
      <c r="Z86" s="15">
        <v>8.67</v>
      </c>
      <c r="AA86" s="15">
        <v>0</v>
      </c>
      <c r="AB86" s="15">
        <v>5</v>
      </c>
      <c r="AC86" s="15">
        <v>118.23</v>
      </c>
      <c r="AD86" s="15">
        <f t="shared" si="2"/>
        <v>109.44</v>
      </c>
    </row>
    <row r="87" spans="1:30" ht="21.75" customHeight="1" x14ac:dyDescent="0.2">
      <c r="A87" s="62">
        <v>74</v>
      </c>
      <c r="B87" s="62">
        <v>85</v>
      </c>
      <c r="C87" s="38" t="s">
        <v>26</v>
      </c>
      <c r="D87" s="38" t="s">
        <v>145</v>
      </c>
      <c r="E87" s="15">
        <v>18</v>
      </c>
      <c r="F87" s="79">
        <v>0</v>
      </c>
      <c r="G87" s="15">
        <v>0</v>
      </c>
      <c r="H87" s="15">
        <v>0</v>
      </c>
      <c r="I87" s="15">
        <v>2</v>
      </c>
      <c r="J87" s="15">
        <v>2.2000000000000002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25</v>
      </c>
      <c r="Q87" s="15">
        <v>2</v>
      </c>
      <c r="R87" s="15">
        <v>1</v>
      </c>
      <c r="S87" s="15">
        <v>3</v>
      </c>
      <c r="T87" s="15">
        <v>2</v>
      </c>
      <c r="U87" s="15">
        <v>3</v>
      </c>
      <c r="V87" s="15">
        <v>0</v>
      </c>
      <c r="W87" s="15">
        <v>23.33</v>
      </c>
      <c r="X87" s="15">
        <v>3.67</v>
      </c>
      <c r="Y87" s="15">
        <v>18.2</v>
      </c>
      <c r="Z87" s="15">
        <v>2</v>
      </c>
      <c r="AA87" s="15">
        <v>0</v>
      </c>
      <c r="AB87" s="15">
        <v>4</v>
      </c>
      <c r="AC87" s="15">
        <v>120.2</v>
      </c>
      <c r="AD87" s="15">
        <f t="shared" si="2"/>
        <v>109.4</v>
      </c>
    </row>
    <row r="88" spans="1:30" ht="16.5" customHeight="1" x14ac:dyDescent="0.2">
      <c r="A88" s="62">
        <v>75</v>
      </c>
      <c r="B88" s="62">
        <v>86</v>
      </c>
      <c r="C88" s="38" t="s">
        <v>26</v>
      </c>
      <c r="D88" s="38" t="s">
        <v>146</v>
      </c>
      <c r="E88" s="15">
        <v>24</v>
      </c>
      <c r="F88" s="79">
        <v>0</v>
      </c>
      <c r="G88" s="15">
        <v>0</v>
      </c>
      <c r="H88" s="15">
        <v>0</v>
      </c>
      <c r="I88" s="15">
        <v>2</v>
      </c>
      <c r="J88" s="15">
        <v>2.2000000000000002</v>
      </c>
      <c r="K88" s="15">
        <v>0</v>
      </c>
      <c r="L88" s="15">
        <v>0</v>
      </c>
      <c r="M88" s="15">
        <v>0</v>
      </c>
      <c r="N88" s="15">
        <v>0</v>
      </c>
      <c r="O88" s="15">
        <v>10</v>
      </c>
      <c r="P88" s="15">
        <v>25</v>
      </c>
      <c r="Q88" s="15">
        <v>2</v>
      </c>
      <c r="R88" s="15">
        <v>1</v>
      </c>
      <c r="S88" s="15">
        <v>3</v>
      </c>
      <c r="T88" s="15">
        <v>2</v>
      </c>
      <c r="U88" s="15">
        <v>3</v>
      </c>
      <c r="V88" s="15">
        <v>0</v>
      </c>
      <c r="W88" s="15">
        <v>4.67</v>
      </c>
      <c r="X88" s="15">
        <v>0</v>
      </c>
      <c r="Y88" s="15">
        <v>18.2</v>
      </c>
      <c r="Z88" s="15">
        <v>2</v>
      </c>
      <c r="AA88" s="15">
        <v>0</v>
      </c>
      <c r="AB88" s="15">
        <v>10</v>
      </c>
      <c r="AC88" s="15">
        <v>119.87</v>
      </c>
      <c r="AD88" s="15">
        <f t="shared" si="2"/>
        <v>109.07000000000001</v>
      </c>
    </row>
    <row r="89" spans="1:30" ht="16.5" customHeight="1" x14ac:dyDescent="0.2">
      <c r="A89" s="62">
        <v>79</v>
      </c>
      <c r="B89" s="62">
        <v>87</v>
      </c>
      <c r="C89" s="38" t="s">
        <v>16</v>
      </c>
      <c r="D89" s="38" t="s">
        <v>108</v>
      </c>
      <c r="E89" s="15">
        <v>21</v>
      </c>
      <c r="F89" s="79">
        <v>0</v>
      </c>
      <c r="G89" s="15">
        <v>0</v>
      </c>
      <c r="H89" s="15">
        <v>10</v>
      </c>
      <c r="I89" s="15">
        <v>0</v>
      </c>
      <c r="J89" s="15">
        <v>2.14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30</v>
      </c>
      <c r="Q89" s="15">
        <v>2</v>
      </c>
      <c r="R89" s="15">
        <v>1</v>
      </c>
      <c r="S89" s="15">
        <v>1</v>
      </c>
      <c r="T89" s="15">
        <v>1.33</v>
      </c>
      <c r="U89" s="15">
        <v>2</v>
      </c>
      <c r="V89" s="15">
        <v>0</v>
      </c>
      <c r="W89" s="15">
        <v>9.33</v>
      </c>
      <c r="X89" s="15">
        <v>1.33</v>
      </c>
      <c r="Y89" s="15">
        <v>18.728000000000002</v>
      </c>
      <c r="Z89" s="15">
        <v>2.33</v>
      </c>
      <c r="AA89" s="15">
        <v>0</v>
      </c>
      <c r="AB89" s="15">
        <v>5</v>
      </c>
      <c r="AC89" s="15">
        <v>117.81</v>
      </c>
      <c r="AD89" s="15">
        <f t="shared" si="2"/>
        <v>107.188</v>
      </c>
    </row>
    <row r="90" spans="1:30" ht="16.5" customHeight="1" x14ac:dyDescent="0.2">
      <c r="A90" s="62">
        <v>73</v>
      </c>
      <c r="B90" s="62">
        <v>88</v>
      </c>
      <c r="C90" s="38" t="s">
        <v>18</v>
      </c>
      <c r="D90" s="38" t="s">
        <v>111</v>
      </c>
      <c r="E90" s="15">
        <v>12</v>
      </c>
      <c r="F90" s="79">
        <v>0</v>
      </c>
      <c r="G90" s="15">
        <v>0</v>
      </c>
      <c r="H90" s="15">
        <v>0</v>
      </c>
      <c r="I90" s="15">
        <v>0</v>
      </c>
      <c r="J90" s="15">
        <v>2.76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25</v>
      </c>
      <c r="Q90" s="15">
        <v>1</v>
      </c>
      <c r="R90" s="15">
        <v>4</v>
      </c>
      <c r="S90" s="15">
        <v>4.67</v>
      </c>
      <c r="T90" s="15">
        <v>4.33</v>
      </c>
      <c r="U90" s="15">
        <v>3</v>
      </c>
      <c r="V90" s="15">
        <v>0</v>
      </c>
      <c r="W90" s="15">
        <v>34</v>
      </c>
      <c r="X90" s="15">
        <v>0</v>
      </c>
      <c r="Y90" s="15">
        <v>0</v>
      </c>
      <c r="Z90" s="15">
        <v>8.67</v>
      </c>
      <c r="AA90" s="15">
        <v>0</v>
      </c>
      <c r="AB90" s="15">
        <v>6</v>
      </c>
      <c r="AC90" s="15">
        <v>120.42</v>
      </c>
      <c r="AD90" s="15">
        <f t="shared" si="2"/>
        <v>105.42999999999999</v>
      </c>
    </row>
    <row r="91" spans="1:30" ht="24" x14ac:dyDescent="0.2">
      <c r="A91" s="62">
        <v>89</v>
      </c>
      <c r="B91" s="62">
        <v>89</v>
      </c>
      <c r="C91" s="63" t="s">
        <v>26</v>
      </c>
      <c r="D91" s="38" t="s">
        <v>155</v>
      </c>
      <c r="E91" s="15">
        <v>9</v>
      </c>
      <c r="F91" s="79">
        <v>0</v>
      </c>
      <c r="G91" s="15">
        <v>0</v>
      </c>
      <c r="H91" s="15">
        <v>0</v>
      </c>
      <c r="I91" s="15">
        <v>0</v>
      </c>
      <c r="J91" s="15">
        <v>2.2000000000000002</v>
      </c>
      <c r="K91" s="15">
        <v>0</v>
      </c>
      <c r="L91" s="15">
        <v>0</v>
      </c>
      <c r="M91" s="15">
        <v>0</v>
      </c>
      <c r="N91" s="15">
        <v>0</v>
      </c>
      <c r="O91" s="15">
        <v>3</v>
      </c>
      <c r="P91" s="15">
        <v>25</v>
      </c>
      <c r="Q91" s="15">
        <v>2</v>
      </c>
      <c r="R91" s="15">
        <v>1</v>
      </c>
      <c r="S91" s="15">
        <v>3</v>
      </c>
      <c r="T91" s="15">
        <v>2</v>
      </c>
      <c r="U91" s="15">
        <v>3</v>
      </c>
      <c r="V91" s="15">
        <v>0</v>
      </c>
      <c r="W91" s="15">
        <v>26.24</v>
      </c>
      <c r="X91" s="15">
        <v>3.33</v>
      </c>
      <c r="Y91" s="15">
        <v>18.2</v>
      </c>
      <c r="Z91" s="15">
        <v>2</v>
      </c>
      <c r="AA91" s="15">
        <v>0</v>
      </c>
      <c r="AB91" s="15">
        <v>5</v>
      </c>
      <c r="AC91" s="15">
        <v>107.77</v>
      </c>
      <c r="AD91" s="15">
        <f t="shared" si="2"/>
        <v>104.97</v>
      </c>
    </row>
    <row r="92" spans="1:30" ht="24" x14ac:dyDescent="0.2">
      <c r="A92" s="62">
        <v>97</v>
      </c>
      <c r="B92" s="62">
        <v>90</v>
      </c>
      <c r="C92" s="63" t="s">
        <v>33</v>
      </c>
      <c r="D92" s="38" t="s">
        <v>112</v>
      </c>
      <c r="E92" s="15">
        <v>18</v>
      </c>
      <c r="F92" s="79">
        <v>0</v>
      </c>
      <c r="G92" s="15">
        <v>0</v>
      </c>
      <c r="H92" s="15">
        <v>0</v>
      </c>
      <c r="I92" s="15">
        <v>0</v>
      </c>
      <c r="J92" s="15">
        <v>2.13</v>
      </c>
      <c r="K92" s="15">
        <v>0</v>
      </c>
      <c r="L92" s="15">
        <v>0</v>
      </c>
      <c r="M92" s="15">
        <v>0</v>
      </c>
      <c r="N92" s="15">
        <v>14.8</v>
      </c>
      <c r="O92" s="15">
        <v>0</v>
      </c>
      <c r="P92" s="15">
        <v>30</v>
      </c>
      <c r="Q92" s="15">
        <v>4</v>
      </c>
      <c r="R92" s="15">
        <v>4</v>
      </c>
      <c r="S92" s="15">
        <v>3</v>
      </c>
      <c r="T92" s="15">
        <v>2</v>
      </c>
      <c r="U92" s="15">
        <v>2</v>
      </c>
      <c r="V92" s="15">
        <v>0</v>
      </c>
      <c r="W92" s="15">
        <v>6</v>
      </c>
      <c r="X92" s="15">
        <v>5</v>
      </c>
      <c r="Y92" s="15">
        <v>5</v>
      </c>
      <c r="Z92" s="15">
        <v>5</v>
      </c>
      <c r="AA92" s="15">
        <v>0</v>
      </c>
      <c r="AB92" s="15">
        <v>2.33</v>
      </c>
      <c r="AC92" s="15">
        <v>98.32</v>
      </c>
      <c r="AD92" s="15">
        <f t="shared" si="2"/>
        <v>103.26</v>
      </c>
    </row>
    <row r="93" spans="1:30" ht="36" x14ac:dyDescent="0.2">
      <c r="A93" s="62">
        <v>101</v>
      </c>
      <c r="B93" s="62">
        <v>91</v>
      </c>
      <c r="C93" s="63" t="s">
        <v>17</v>
      </c>
      <c r="D93" s="38" t="s">
        <v>161</v>
      </c>
      <c r="E93" s="15">
        <v>3</v>
      </c>
      <c r="F93" s="79">
        <v>0</v>
      </c>
      <c r="G93" s="15">
        <v>0</v>
      </c>
      <c r="H93" s="15">
        <v>10</v>
      </c>
      <c r="I93" s="15">
        <v>0</v>
      </c>
      <c r="J93" s="15">
        <v>2.58</v>
      </c>
      <c r="K93" s="15">
        <v>0</v>
      </c>
      <c r="L93" s="15">
        <v>0</v>
      </c>
      <c r="M93" s="15">
        <v>0</v>
      </c>
      <c r="N93" s="15">
        <v>18.39</v>
      </c>
      <c r="O93" s="15">
        <v>10</v>
      </c>
      <c r="P93" s="15">
        <v>25</v>
      </c>
      <c r="Q93" s="15">
        <v>4.33</v>
      </c>
      <c r="R93" s="15">
        <v>2</v>
      </c>
      <c r="S93" s="15">
        <v>3.33</v>
      </c>
      <c r="T93" s="15">
        <v>1</v>
      </c>
      <c r="U93" s="15">
        <v>3</v>
      </c>
      <c r="V93" s="15">
        <v>0</v>
      </c>
      <c r="W93" s="15">
        <v>1</v>
      </c>
      <c r="X93" s="15">
        <v>0</v>
      </c>
      <c r="Y93" s="15">
        <v>18.728000000000002</v>
      </c>
      <c r="Z93" s="15">
        <v>0.67</v>
      </c>
      <c r="AA93" s="15">
        <v>0</v>
      </c>
      <c r="AB93" s="15">
        <v>0</v>
      </c>
      <c r="AC93" s="15">
        <v>80.25</v>
      </c>
      <c r="AD93" s="15">
        <f t="shared" si="2"/>
        <v>103.02800000000001</v>
      </c>
    </row>
    <row r="94" spans="1:30" ht="24" x14ac:dyDescent="0.2">
      <c r="A94" s="62">
        <v>95</v>
      </c>
      <c r="B94" s="62">
        <v>92</v>
      </c>
      <c r="C94" s="63" t="s">
        <v>18</v>
      </c>
      <c r="D94" s="38" t="s">
        <v>77</v>
      </c>
      <c r="E94" s="15">
        <v>21</v>
      </c>
      <c r="F94" s="79">
        <v>0</v>
      </c>
      <c r="G94" s="15">
        <v>0</v>
      </c>
      <c r="H94" s="15">
        <v>0</v>
      </c>
      <c r="I94" s="15">
        <v>0</v>
      </c>
      <c r="J94" s="15">
        <v>2.76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25</v>
      </c>
      <c r="Q94" s="15">
        <v>1</v>
      </c>
      <c r="R94" s="15">
        <v>4</v>
      </c>
      <c r="S94" s="15">
        <v>4.67</v>
      </c>
      <c r="T94" s="15">
        <v>4.33</v>
      </c>
      <c r="U94" s="15">
        <v>3</v>
      </c>
      <c r="V94" s="15">
        <v>0</v>
      </c>
      <c r="W94" s="15">
        <v>5.95</v>
      </c>
      <c r="X94" s="15">
        <v>0</v>
      </c>
      <c r="Y94" s="15">
        <v>15</v>
      </c>
      <c r="Z94" s="15">
        <v>8.67</v>
      </c>
      <c r="AA94" s="15">
        <v>0</v>
      </c>
      <c r="AB94" s="15">
        <v>6.67</v>
      </c>
      <c r="AC94" s="15">
        <v>105.04</v>
      </c>
      <c r="AD94" s="15">
        <f t="shared" si="2"/>
        <v>102.05</v>
      </c>
    </row>
    <row r="95" spans="1:30" ht="24" x14ac:dyDescent="0.2">
      <c r="A95" s="62">
        <v>83</v>
      </c>
      <c r="B95" s="62">
        <v>93</v>
      </c>
      <c r="C95" s="63" t="s">
        <v>12</v>
      </c>
      <c r="D95" s="38" t="s">
        <v>76</v>
      </c>
      <c r="E95" s="15">
        <v>9</v>
      </c>
      <c r="F95" s="79">
        <v>0</v>
      </c>
      <c r="G95" s="15">
        <v>0</v>
      </c>
      <c r="H95" s="15">
        <v>0</v>
      </c>
      <c r="I95" s="15">
        <v>0</v>
      </c>
      <c r="J95" s="15">
        <v>4.59</v>
      </c>
      <c r="K95" s="15">
        <v>0</v>
      </c>
      <c r="L95" s="15">
        <v>0</v>
      </c>
      <c r="M95" s="15">
        <v>0</v>
      </c>
      <c r="N95" s="15">
        <v>0</v>
      </c>
      <c r="O95" s="15">
        <v>5</v>
      </c>
      <c r="P95" s="15">
        <v>25</v>
      </c>
      <c r="Q95" s="15">
        <v>4.67</v>
      </c>
      <c r="R95" s="15">
        <v>2</v>
      </c>
      <c r="S95" s="15">
        <v>4.67</v>
      </c>
      <c r="T95" s="15">
        <v>5</v>
      </c>
      <c r="U95" s="15">
        <v>3.33</v>
      </c>
      <c r="V95" s="15">
        <v>3.33</v>
      </c>
      <c r="W95" s="15">
        <v>8</v>
      </c>
      <c r="X95" s="15">
        <v>1.67</v>
      </c>
      <c r="Y95" s="15">
        <v>19.8</v>
      </c>
      <c r="Z95" s="15">
        <v>3</v>
      </c>
      <c r="AA95" s="15">
        <v>0</v>
      </c>
      <c r="AB95" s="15">
        <v>2.33</v>
      </c>
      <c r="AC95" s="15">
        <v>111.59</v>
      </c>
      <c r="AD95" s="15">
        <f t="shared" si="2"/>
        <v>101.39</v>
      </c>
    </row>
    <row r="96" spans="1:30" ht="24" x14ac:dyDescent="0.2">
      <c r="A96" s="62">
        <v>86</v>
      </c>
      <c r="B96" s="62">
        <v>94</v>
      </c>
      <c r="C96" s="63" t="s">
        <v>18</v>
      </c>
      <c r="D96" s="38" t="s">
        <v>152</v>
      </c>
      <c r="E96" s="15">
        <v>9</v>
      </c>
      <c r="F96" s="79">
        <v>0</v>
      </c>
      <c r="G96" s="15">
        <v>0</v>
      </c>
      <c r="H96" s="15">
        <v>0</v>
      </c>
      <c r="I96" s="15">
        <v>0</v>
      </c>
      <c r="J96" s="15">
        <v>2.76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25</v>
      </c>
      <c r="Q96" s="15">
        <v>1</v>
      </c>
      <c r="R96" s="15">
        <v>4</v>
      </c>
      <c r="S96" s="15">
        <v>4.67</v>
      </c>
      <c r="T96" s="15">
        <v>4.33</v>
      </c>
      <c r="U96" s="15">
        <v>3</v>
      </c>
      <c r="V96" s="15">
        <v>0</v>
      </c>
      <c r="W96" s="15">
        <v>17.27</v>
      </c>
      <c r="X96" s="15">
        <v>0</v>
      </c>
      <c r="Y96" s="15">
        <v>15</v>
      </c>
      <c r="Z96" s="15">
        <v>8.67</v>
      </c>
      <c r="AA96" s="15">
        <v>0</v>
      </c>
      <c r="AB96" s="15">
        <v>6</v>
      </c>
      <c r="AC96" s="15">
        <v>109.49</v>
      </c>
      <c r="AD96" s="15">
        <f t="shared" si="2"/>
        <v>100.7</v>
      </c>
    </row>
    <row r="97" spans="1:30" ht="24" x14ac:dyDescent="0.2">
      <c r="A97" s="62">
        <v>84</v>
      </c>
      <c r="B97" s="62">
        <v>95</v>
      </c>
      <c r="C97" s="63" t="s">
        <v>18</v>
      </c>
      <c r="D97" s="38" t="s">
        <v>150</v>
      </c>
      <c r="E97" s="15">
        <v>27</v>
      </c>
      <c r="F97" s="79">
        <v>0</v>
      </c>
      <c r="G97" s="15">
        <v>0</v>
      </c>
      <c r="H97" s="15">
        <v>0</v>
      </c>
      <c r="I97" s="15">
        <v>0</v>
      </c>
      <c r="J97" s="15">
        <v>2.76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25</v>
      </c>
      <c r="Q97" s="15">
        <v>1</v>
      </c>
      <c r="R97" s="15">
        <v>4</v>
      </c>
      <c r="S97" s="15">
        <v>4.67</v>
      </c>
      <c r="T97" s="15">
        <v>4.33</v>
      </c>
      <c r="U97" s="15">
        <v>3</v>
      </c>
      <c r="V97" s="15">
        <v>0</v>
      </c>
      <c r="W97" s="15">
        <v>7.2</v>
      </c>
      <c r="X97" s="15">
        <v>0</v>
      </c>
      <c r="Y97" s="15">
        <v>11.327999999999999</v>
      </c>
      <c r="Z97" s="15">
        <v>7.67</v>
      </c>
      <c r="AA97" s="15">
        <v>0</v>
      </c>
      <c r="AB97" s="15">
        <v>1.67</v>
      </c>
      <c r="AC97" s="15">
        <v>111.03</v>
      </c>
      <c r="AD97" s="15">
        <f t="shared" si="2"/>
        <v>99.628</v>
      </c>
    </row>
    <row r="98" spans="1:30" ht="24" x14ac:dyDescent="0.2">
      <c r="A98" s="62">
        <v>90</v>
      </c>
      <c r="B98" s="62">
        <v>96</v>
      </c>
      <c r="C98" s="63" t="s">
        <v>26</v>
      </c>
      <c r="D98" s="38" t="s">
        <v>156</v>
      </c>
      <c r="E98" s="15">
        <v>6</v>
      </c>
      <c r="F98" s="79">
        <v>0</v>
      </c>
      <c r="G98" s="15">
        <v>0</v>
      </c>
      <c r="H98" s="15">
        <v>10</v>
      </c>
      <c r="I98" s="15">
        <v>0</v>
      </c>
      <c r="J98" s="15">
        <v>2.2000000000000002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25</v>
      </c>
      <c r="Q98" s="15">
        <v>2</v>
      </c>
      <c r="R98" s="15">
        <v>1</v>
      </c>
      <c r="S98" s="15">
        <v>3</v>
      </c>
      <c r="T98" s="15">
        <v>2</v>
      </c>
      <c r="U98" s="15">
        <v>3</v>
      </c>
      <c r="V98" s="15">
        <v>0</v>
      </c>
      <c r="W98" s="15">
        <v>19.329999999999998</v>
      </c>
      <c r="X98" s="15">
        <v>1.67</v>
      </c>
      <c r="Y98" s="15">
        <v>18.2</v>
      </c>
      <c r="Z98" s="15">
        <v>2</v>
      </c>
      <c r="AA98" s="15">
        <v>0</v>
      </c>
      <c r="AB98" s="15">
        <v>4</v>
      </c>
      <c r="AC98" s="15">
        <v>107.08</v>
      </c>
      <c r="AD98" s="15">
        <f t="shared" si="2"/>
        <v>99.4</v>
      </c>
    </row>
    <row r="99" spans="1:30" ht="24" x14ac:dyDescent="0.2">
      <c r="A99" s="62">
        <v>91</v>
      </c>
      <c r="B99" s="62">
        <v>97</v>
      </c>
      <c r="C99" s="63" t="s">
        <v>12</v>
      </c>
      <c r="D99" s="38" t="s">
        <v>157</v>
      </c>
      <c r="E99" s="15">
        <v>12</v>
      </c>
      <c r="F99" s="79">
        <v>0</v>
      </c>
      <c r="G99" s="15">
        <v>0</v>
      </c>
      <c r="H99" s="15">
        <v>0</v>
      </c>
      <c r="I99" s="15">
        <v>0</v>
      </c>
      <c r="J99" s="15">
        <v>4.59</v>
      </c>
      <c r="K99" s="15">
        <v>0</v>
      </c>
      <c r="L99" s="15">
        <v>0</v>
      </c>
      <c r="M99" s="15">
        <v>0</v>
      </c>
      <c r="N99" s="15">
        <v>0</v>
      </c>
      <c r="O99" s="15">
        <v>10</v>
      </c>
      <c r="P99" s="15">
        <v>25</v>
      </c>
      <c r="Q99" s="15">
        <v>4.67</v>
      </c>
      <c r="R99" s="15">
        <v>2</v>
      </c>
      <c r="S99" s="15">
        <v>4.67</v>
      </c>
      <c r="T99" s="15">
        <v>5</v>
      </c>
      <c r="U99" s="15">
        <v>3.33</v>
      </c>
      <c r="V99" s="15">
        <v>0</v>
      </c>
      <c r="W99" s="15">
        <v>3</v>
      </c>
      <c r="X99" s="15">
        <v>0.33</v>
      </c>
      <c r="Y99" s="15">
        <v>19.8</v>
      </c>
      <c r="Z99" s="15">
        <v>1.33</v>
      </c>
      <c r="AA99" s="15">
        <v>0</v>
      </c>
      <c r="AB99" s="15">
        <v>1</v>
      </c>
      <c r="AC99" s="15">
        <v>106.93</v>
      </c>
      <c r="AD99" s="15">
        <f t="shared" ref="AD99:AD105" si="3">SUM(E99:AB99)</f>
        <v>96.72</v>
      </c>
    </row>
    <row r="100" spans="1:30" ht="24" x14ac:dyDescent="0.2">
      <c r="A100" s="62">
        <v>92</v>
      </c>
      <c r="B100" s="62">
        <v>98</v>
      </c>
      <c r="C100" s="63" t="s">
        <v>26</v>
      </c>
      <c r="D100" s="38" t="s">
        <v>158</v>
      </c>
      <c r="E100" s="15">
        <v>15</v>
      </c>
      <c r="F100" s="79">
        <v>0</v>
      </c>
      <c r="G100" s="15">
        <v>0</v>
      </c>
      <c r="H100" s="15">
        <v>0</v>
      </c>
      <c r="I100" s="15">
        <v>2</v>
      </c>
      <c r="J100" s="15">
        <v>2.2000000000000002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25</v>
      </c>
      <c r="Q100" s="15">
        <v>2</v>
      </c>
      <c r="R100" s="15">
        <v>1</v>
      </c>
      <c r="S100" s="15">
        <v>3</v>
      </c>
      <c r="T100" s="15">
        <v>2</v>
      </c>
      <c r="U100" s="15">
        <v>3</v>
      </c>
      <c r="V100" s="15">
        <v>0</v>
      </c>
      <c r="W100" s="15">
        <v>10</v>
      </c>
      <c r="X100" s="15">
        <v>0.33</v>
      </c>
      <c r="Y100" s="15">
        <v>18.728000000000002</v>
      </c>
      <c r="Z100" s="15">
        <v>2</v>
      </c>
      <c r="AA100" s="15">
        <v>0</v>
      </c>
      <c r="AB100" s="15">
        <v>10</v>
      </c>
      <c r="AC100" s="15">
        <v>106.87</v>
      </c>
      <c r="AD100" s="15">
        <f t="shared" si="3"/>
        <v>96.25800000000001</v>
      </c>
    </row>
    <row r="101" spans="1:30" ht="27" customHeight="1" x14ac:dyDescent="0.2">
      <c r="A101" s="62">
        <v>85</v>
      </c>
      <c r="B101" s="62">
        <v>99</v>
      </c>
      <c r="C101" s="63" t="s">
        <v>23</v>
      </c>
      <c r="D101" s="38" t="s">
        <v>151</v>
      </c>
      <c r="E101" s="15">
        <v>24</v>
      </c>
      <c r="F101" s="79">
        <v>0</v>
      </c>
      <c r="G101" s="15">
        <v>0</v>
      </c>
      <c r="H101" s="15">
        <v>10</v>
      </c>
      <c r="I101" s="15">
        <v>0</v>
      </c>
      <c r="J101" s="15">
        <v>1.9</v>
      </c>
      <c r="K101" s="15">
        <v>0</v>
      </c>
      <c r="L101" s="15">
        <v>0</v>
      </c>
      <c r="M101" s="15">
        <v>0</v>
      </c>
      <c r="N101" s="15">
        <v>0</v>
      </c>
      <c r="O101" s="15">
        <v>5</v>
      </c>
      <c r="P101" s="15">
        <v>25</v>
      </c>
      <c r="Q101" s="15">
        <v>3.67</v>
      </c>
      <c r="R101" s="15">
        <v>1</v>
      </c>
      <c r="S101" s="15">
        <v>4</v>
      </c>
      <c r="T101" s="15">
        <v>4</v>
      </c>
      <c r="U101" s="15">
        <v>5</v>
      </c>
      <c r="V101" s="15">
        <v>0</v>
      </c>
      <c r="W101" s="15">
        <v>6</v>
      </c>
      <c r="X101" s="15">
        <v>0.33</v>
      </c>
      <c r="Y101" s="15">
        <v>0</v>
      </c>
      <c r="Z101" s="15">
        <v>3.67</v>
      </c>
      <c r="AA101" s="15">
        <v>0</v>
      </c>
      <c r="AB101" s="15">
        <v>2</v>
      </c>
      <c r="AC101" s="15">
        <v>110.56</v>
      </c>
      <c r="AD101" s="15">
        <f t="shared" si="3"/>
        <v>95.570000000000007</v>
      </c>
    </row>
    <row r="102" spans="1:30" x14ac:dyDescent="0.2">
      <c r="A102" s="62">
        <v>100</v>
      </c>
      <c r="B102" s="62">
        <v>100</v>
      </c>
      <c r="C102" s="63" t="s">
        <v>53</v>
      </c>
      <c r="D102" s="38" t="s">
        <v>60</v>
      </c>
      <c r="E102" s="15">
        <v>24</v>
      </c>
      <c r="F102" s="79">
        <v>0</v>
      </c>
      <c r="G102" s="15">
        <v>0</v>
      </c>
      <c r="H102" s="15">
        <v>0</v>
      </c>
      <c r="I102" s="15">
        <v>0</v>
      </c>
      <c r="J102" s="15">
        <v>1.39</v>
      </c>
      <c r="K102" s="15">
        <v>0</v>
      </c>
      <c r="L102" s="15">
        <v>0</v>
      </c>
      <c r="M102" s="15">
        <v>0</v>
      </c>
      <c r="N102" s="15">
        <v>19.89</v>
      </c>
      <c r="O102" s="15">
        <v>0</v>
      </c>
      <c r="P102" s="15">
        <v>15</v>
      </c>
      <c r="Q102" s="15">
        <v>1</v>
      </c>
      <c r="R102" s="15">
        <v>1</v>
      </c>
      <c r="S102" s="15">
        <v>1</v>
      </c>
      <c r="T102" s="15">
        <v>2.67</v>
      </c>
      <c r="U102" s="15">
        <v>2.33</v>
      </c>
      <c r="V102" s="15">
        <v>0</v>
      </c>
      <c r="W102" s="15">
        <v>10</v>
      </c>
      <c r="X102" s="15">
        <v>0</v>
      </c>
      <c r="Y102" s="15">
        <v>1</v>
      </c>
      <c r="Z102" s="15">
        <v>5</v>
      </c>
      <c r="AA102" s="15">
        <v>0</v>
      </c>
      <c r="AB102" s="15">
        <v>3.33</v>
      </c>
      <c r="AC102" s="15">
        <v>82.73</v>
      </c>
      <c r="AD102" s="15">
        <f t="shared" si="3"/>
        <v>87.61</v>
      </c>
    </row>
    <row r="103" spans="1:30" x14ac:dyDescent="0.2">
      <c r="A103" s="62">
        <v>98</v>
      </c>
      <c r="B103" s="62">
        <v>101</v>
      </c>
      <c r="C103" s="63" t="s">
        <v>26</v>
      </c>
      <c r="D103" s="38" t="s">
        <v>159</v>
      </c>
      <c r="E103" s="15">
        <v>12</v>
      </c>
      <c r="F103" s="79">
        <v>0</v>
      </c>
      <c r="G103" s="15">
        <v>0</v>
      </c>
      <c r="H103" s="15">
        <v>10</v>
      </c>
      <c r="I103" s="15">
        <v>0</v>
      </c>
      <c r="J103" s="15">
        <v>2.2000000000000002</v>
      </c>
      <c r="K103" s="15">
        <v>0</v>
      </c>
      <c r="L103" s="15">
        <v>0</v>
      </c>
      <c r="M103" s="15">
        <v>0</v>
      </c>
      <c r="N103" s="15">
        <v>0</v>
      </c>
      <c r="O103" s="15">
        <v>10</v>
      </c>
      <c r="P103" s="15">
        <v>25</v>
      </c>
      <c r="Q103" s="15">
        <v>2</v>
      </c>
      <c r="R103" s="15">
        <v>1</v>
      </c>
      <c r="S103" s="15">
        <v>3</v>
      </c>
      <c r="T103" s="15">
        <v>2</v>
      </c>
      <c r="U103" s="15">
        <v>3</v>
      </c>
      <c r="V103" s="15">
        <v>0</v>
      </c>
      <c r="W103" s="15">
        <v>5</v>
      </c>
      <c r="X103" s="15">
        <v>0</v>
      </c>
      <c r="Y103" s="15">
        <v>6</v>
      </c>
      <c r="Z103" s="15">
        <v>2</v>
      </c>
      <c r="AA103" s="15">
        <v>0</v>
      </c>
      <c r="AB103" s="15">
        <v>0</v>
      </c>
      <c r="AC103" s="15">
        <v>98.2</v>
      </c>
      <c r="AD103" s="15">
        <f t="shared" si="3"/>
        <v>83.2</v>
      </c>
    </row>
    <row r="104" spans="1:30" ht="24" x14ac:dyDescent="0.2">
      <c r="A104" s="62">
        <v>103</v>
      </c>
      <c r="B104" s="62">
        <v>102</v>
      </c>
      <c r="C104" s="63" t="s">
        <v>61</v>
      </c>
      <c r="D104" s="38" t="s">
        <v>164</v>
      </c>
      <c r="E104" s="15">
        <v>27</v>
      </c>
      <c r="F104" s="79">
        <v>0</v>
      </c>
      <c r="G104" s="15">
        <v>0</v>
      </c>
      <c r="H104" s="15">
        <v>0</v>
      </c>
      <c r="I104" s="15">
        <v>0</v>
      </c>
      <c r="J104" s="15">
        <v>2.35</v>
      </c>
      <c r="K104" s="15">
        <v>0</v>
      </c>
      <c r="L104" s="15">
        <v>0</v>
      </c>
      <c r="M104" s="15">
        <v>0</v>
      </c>
      <c r="N104" s="15">
        <v>18.73</v>
      </c>
      <c r="O104" s="15">
        <v>0</v>
      </c>
      <c r="P104" s="15">
        <v>25</v>
      </c>
      <c r="Q104" s="15">
        <v>2.33</v>
      </c>
      <c r="R104" s="15">
        <v>1.33</v>
      </c>
      <c r="S104" s="15">
        <v>3.33</v>
      </c>
      <c r="T104" s="15">
        <v>1.67</v>
      </c>
      <c r="U104" s="15">
        <v>1</v>
      </c>
      <c r="V104" s="15">
        <v>0</v>
      </c>
      <c r="W104" s="15">
        <v>0</v>
      </c>
      <c r="X104" s="15">
        <v>0</v>
      </c>
      <c r="Y104" s="15">
        <v>0.33</v>
      </c>
      <c r="Z104" s="15">
        <v>0</v>
      </c>
      <c r="AA104" s="15">
        <v>0</v>
      </c>
      <c r="AB104" s="15">
        <v>0</v>
      </c>
      <c r="AC104" s="15">
        <v>79.349999999999994</v>
      </c>
      <c r="AD104" s="15">
        <f t="shared" si="3"/>
        <v>83.07</v>
      </c>
    </row>
    <row r="105" spans="1:30" ht="24" x14ac:dyDescent="0.2">
      <c r="A105" s="62">
        <v>102</v>
      </c>
      <c r="B105" s="62">
        <v>103</v>
      </c>
      <c r="C105" s="63" t="s">
        <v>162</v>
      </c>
      <c r="D105" s="38" t="s">
        <v>163</v>
      </c>
      <c r="E105" s="15">
        <v>30</v>
      </c>
      <c r="F105" s="79">
        <v>0</v>
      </c>
      <c r="G105" s="15">
        <v>0</v>
      </c>
      <c r="H105" s="15">
        <v>10</v>
      </c>
      <c r="I105" s="15">
        <v>0</v>
      </c>
      <c r="J105" s="15">
        <v>0.87</v>
      </c>
      <c r="K105" s="15">
        <v>0</v>
      </c>
      <c r="L105" s="15">
        <v>0</v>
      </c>
      <c r="M105" s="15">
        <v>0</v>
      </c>
      <c r="N105" s="15">
        <v>0</v>
      </c>
      <c r="O105" s="15">
        <v>5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15</v>
      </c>
      <c r="Z105" s="15">
        <v>3</v>
      </c>
      <c r="AA105" s="15">
        <v>0</v>
      </c>
      <c r="AB105" s="15">
        <v>4.33</v>
      </c>
      <c r="AC105" s="15">
        <v>80.209999999999994</v>
      </c>
      <c r="AD105" s="15">
        <f t="shared" si="3"/>
        <v>68.2</v>
      </c>
    </row>
  </sheetData>
  <autoFilter ref="A2:AD2" xr:uid="{A8F91A31-6E81-4FAF-A82C-D09BB6ACA67F}">
    <sortState xmlns:xlrd2="http://schemas.microsoft.com/office/spreadsheetml/2017/richdata2" ref="A3:AD105">
      <sortCondition ref="B2"/>
    </sortState>
  </autoFilter>
  <conditionalFormatting sqref="F1:F10485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:N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3:W105">
    <cfRule type="cellIs" dxfId="4" priority="2" operator="greaterThan">
      <formula>49.99</formula>
    </cfRule>
  </conditionalFormatting>
  <conditionalFormatting sqref="Y1:Y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&amp;CAll proposed changes&amp;RScenario 3</oddHeader>
    <oddFooter>&amp;L&amp;"Arial,Bold"&amp;8Date: 3/27/2026&amp;C&amp;"Arial,Bold"&amp;8Major Maintenance Grant Fund&amp;R&amp;"Arial,Bold"&amp;8Page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24"/>
  <sheetViews>
    <sheetView workbookViewId="0">
      <pane xSplit="4" ySplit="2" topLeftCell="E3" activePane="bottomRight" state="frozen"/>
      <selection activeCell="C15" sqref="C15"/>
      <selection pane="topRight" activeCell="C15" sqref="C15"/>
      <selection pane="bottomLeft" activeCell="C15" sqref="C15"/>
      <selection pane="bottomRight" activeCell="A2" sqref="A2:XFD2"/>
    </sheetView>
  </sheetViews>
  <sheetFormatPr defaultRowHeight="12.75" x14ac:dyDescent="0.2"/>
  <cols>
    <col min="1" max="1" width="15" style="1" customWidth="1"/>
    <col min="2" max="2" width="5.7109375" style="1" customWidth="1"/>
    <col min="3" max="3" width="3.5703125" customWidth="1"/>
    <col min="4" max="4" width="32.28515625" customWidth="1"/>
    <col min="5" max="5" width="6.42578125" customWidth="1"/>
    <col min="6" max="6" width="8.7109375" customWidth="1"/>
    <col min="7" max="7" width="6.42578125" customWidth="1"/>
    <col min="8" max="9" width="6.5703125" customWidth="1"/>
    <col min="10" max="10" width="6.42578125" customWidth="1"/>
    <col min="11" max="12" width="7" customWidth="1"/>
    <col min="13" max="14" width="6.42578125" customWidth="1"/>
    <col min="15" max="16" width="5.42578125" customWidth="1"/>
    <col min="17" max="17" width="6.28515625" customWidth="1"/>
    <col min="18" max="18" width="5.28515625" customWidth="1"/>
    <col min="19" max="19" width="5.5703125" customWidth="1"/>
    <col min="20" max="20" width="6" customWidth="1"/>
    <col min="21" max="21" width="5.85546875" customWidth="1"/>
    <col min="22" max="22" width="9.42578125" customWidth="1"/>
    <col min="23" max="23" width="5.85546875" customWidth="1"/>
    <col min="24" max="24" width="5.42578125" customWidth="1"/>
    <col min="25" max="25" width="6.42578125" customWidth="1"/>
    <col min="26" max="26" width="5.28515625" customWidth="1"/>
    <col min="27" max="27" width="7.140625" customWidth="1"/>
    <col min="28" max="28" width="6.5703125" bestFit="1" customWidth="1"/>
  </cols>
  <sheetData>
    <row r="1" spans="1:28" ht="84.75" customHeight="1" thickBot="1" x14ac:dyDescent="0.25">
      <c r="A1" s="84" t="s">
        <v>171</v>
      </c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</row>
    <row r="2" spans="1:28" s="10" customFormat="1" ht="57" thickBot="1" x14ac:dyDescent="0.25">
      <c r="A2" s="7" t="s">
        <v>0</v>
      </c>
      <c r="B2" s="36" t="s">
        <v>169</v>
      </c>
      <c r="C2" s="8" t="s">
        <v>10</v>
      </c>
      <c r="D2" s="8" t="s">
        <v>1</v>
      </c>
      <c r="E2" s="8" t="s">
        <v>214</v>
      </c>
      <c r="F2" s="8" t="s">
        <v>215</v>
      </c>
      <c r="G2" s="8" t="s">
        <v>216</v>
      </c>
      <c r="H2" s="8" t="s">
        <v>217</v>
      </c>
      <c r="I2" s="8" t="s">
        <v>218</v>
      </c>
      <c r="J2" s="8" t="s">
        <v>219</v>
      </c>
      <c r="K2" s="8" t="s">
        <v>220</v>
      </c>
      <c r="L2" s="8" t="s">
        <v>221</v>
      </c>
      <c r="M2" s="8" t="s">
        <v>222</v>
      </c>
      <c r="N2" s="8" t="s">
        <v>223</v>
      </c>
      <c r="O2" s="8" t="s">
        <v>224</v>
      </c>
      <c r="P2" s="8" t="s">
        <v>225</v>
      </c>
      <c r="Q2" s="8" t="s">
        <v>226</v>
      </c>
      <c r="R2" s="8" t="s">
        <v>227</v>
      </c>
      <c r="S2" s="8" t="s">
        <v>228</v>
      </c>
      <c r="T2" s="8" t="s">
        <v>229</v>
      </c>
      <c r="U2" s="8" t="s">
        <v>230</v>
      </c>
      <c r="V2" s="8" t="s">
        <v>231</v>
      </c>
      <c r="W2" s="8" t="s">
        <v>232</v>
      </c>
      <c r="X2" s="8" t="s">
        <v>233</v>
      </c>
      <c r="Y2" s="8" t="s">
        <v>234</v>
      </c>
      <c r="Z2" s="8" t="s">
        <v>235</v>
      </c>
      <c r="AA2" s="8" t="s">
        <v>236</v>
      </c>
      <c r="AB2" s="9" t="s">
        <v>2</v>
      </c>
    </row>
    <row r="3" spans="1:28" s="4" customFormat="1" ht="11.25" customHeight="1" x14ac:dyDescent="0.2">
      <c r="A3" s="40" t="s">
        <v>127</v>
      </c>
      <c r="B3" s="41">
        <v>32</v>
      </c>
      <c r="C3" s="42" t="s">
        <v>37</v>
      </c>
      <c r="D3" s="43" t="s">
        <v>128</v>
      </c>
      <c r="E3" s="44">
        <v>27</v>
      </c>
      <c r="F3" s="44">
        <v>7.8</v>
      </c>
      <c r="G3" s="44">
        <v>0</v>
      </c>
      <c r="H3" s="44">
        <v>10</v>
      </c>
      <c r="I3" s="44">
        <v>0</v>
      </c>
      <c r="J3" s="44">
        <v>2.0699999999999998</v>
      </c>
      <c r="K3" s="44">
        <v>0</v>
      </c>
      <c r="L3" s="44">
        <v>0</v>
      </c>
      <c r="M3" s="44">
        <v>0</v>
      </c>
      <c r="N3" s="44">
        <v>8</v>
      </c>
      <c r="O3" s="44">
        <v>25</v>
      </c>
      <c r="P3" s="44">
        <v>4</v>
      </c>
      <c r="Q3" s="44">
        <v>1.33</v>
      </c>
      <c r="R3" s="44">
        <v>2</v>
      </c>
      <c r="S3" s="44">
        <v>0.67</v>
      </c>
      <c r="T3" s="44">
        <v>2.67</v>
      </c>
      <c r="U3" s="44">
        <v>0</v>
      </c>
      <c r="V3" s="44">
        <v>25</v>
      </c>
      <c r="W3" s="44">
        <v>1</v>
      </c>
      <c r="X3" s="44">
        <v>15</v>
      </c>
      <c r="Y3" s="44">
        <v>5.33</v>
      </c>
      <c r="Z3" s="44">
        <v>0</v>
      </c>
      <c r="AA3" s="44">
        <v>13.67</v>
      </c>
      <c r="AB3" s="44">
        <v>150.53</v>
      </c>
    </row>
    <row r="4" spans="1:28" s="4" customFormat="1" x14ac:dyDescent="0.2">
      <c r="A4" s="39" t="s">
        <v>127</v>
      </c>
      <c r="B4" s="37">
        <v>48</v>
      </c>
      <c r="C4" s="28" t="s">
        <v>37</v>
      </c>
      <c r="D4" s="29" t="s">
        <v>133</v>
      </c>
      <c r="E4" s="15">
        <v>30</v>
      </c>
      <c r="F4" s="15">
        <v>15</v>
      </c>
      <c r="G4" s="15">
        <v>0</v>
      </c>
      <c r="H4" s="15">
        <v>10</v>
      </c>
      <c r="I4" s="15">
        <v>0</v>
      </c>
      <c r="J4" s="15">
        <v>2.0699999999999998</v>
      </c>
      <c r="K4" s="15">
        <v>0</v>
      </c>
      <c r="L4" s="15">
        <v>0</v>
      </c>
      <c r="M4" s="15">
        <v>0</v>
      </c>
      <c r="N4" s="15">
        <v>10</v>
      </c>
      <c r="O4" s="15">
        <v>25</v>
      </c>
      <c r="P4" s="15">
        <v>4</v>
      </c>
      <c r="Q4" s="15">
        <v>1.33</v>
      </c>
      <c r="R4" s="15">
        <v>2</v>
      </c>
      <c r="S4" s="15">
        <v>0.67</v>
      </c>
      <c r="T4" s="15">
        <v>2.67</v>
      </c>
      <c r="U4" s="15">
        <v>0</v>
      </c>
      <c r="V4" s="15">
        <v>11.97</v>
      </c>
      <c r="W4" s="15">
        <v>3</v>
      </c>
      <c r="X4" s="15">
        <v>14.67</v>
      </c>
      <c r="Y4" s="15">
        <v>5.33</v>
      </c>
      <c r="Z4" s="15">
        <v>0</v>
      </c>
      <c r="AA4" s="15">
        <v>3.33</v>
      </c>
      <c r="AB4" s="15">
        <v>141.03</v>
      </c>
    </row>
    <row r="5" spans="1:28" s="4" customFormat="1" ht="22.5" x14ac:dyDescent="0.2">
      <c r="A5" s="39" t="s">
        <v>19</v>
      </c>
      <c r="B5" s="37">
        <v>3</v>
      </c>
      <c r="C5" s="28" t="s">
        <v>37</v>
      </c>
      <c r="D5" s="29" t="s">
        <v>119</v>
      </c>
      <c r="E5" s="15">
        <v>30</v>
      </c>
      <c r="F5" s="15">
        <v>15</v>
      </c>
      <c r="G5" s="15">
        <v>0</v>
      </c>
      <c r="H5" s="15">
        <v>25</v>
      </c>
      <c r="I5" s="15">
        <v>0</v>
      </c>
      <c r="J5" s="15">
        <v>1.19</v>
      </c>
      <c r="K5" s="15">
        <v>0</v>
      </c>
      <c r="L5" s="15">
        <v>0</v>
      </c>
      <c r="M5" s="15">
        <v>0</v>
      </c>
      <c r="N5" s="15">
        <v>8</v>
      </c>
      <c r="O5" s="15">
        <v>30</v>
      </c>
      <c r="P5" s="15">
        <v>2.67</v>
      </c>
      <c r="Q5" s="15">
        <v>2</v>
      </c>
      <c r="R5" s="15">
        <v>2.67</v>
      </c>
      <c r="S5" s="15">
        <v>1.67</v>
      </c>
      <c r="T5" s="15">
        <v>2.67</v>
      </c>
      <c r="U5" s="15">
        <v>0</v>
      </c>
      <c r="V5" s="15">
        <v>41.13</v>
      </c>
      <c r="W5" s="15">
        <v>5</v>
      </c>
      <c r="X5" s="15">
        <v>29.33</v>
      </c>
      <c r="Y5" s="15">
        <v>5</v>
      </c>
      <c r="Z5" s="15">
        <v>0</v>
      </c>
      <c r="AA5" s="15">
        <v>1</v>
      </c>
      <c r="AB5" s="15">
        <v>202.32</v>
      </c>
    </row>
    <row r="6" spans="1:28" s="4" customFormat="1" ht="22.5" x14ac:dyDescent="0.2">
      <c r="A6" s="39" t="s">
        <v>19</v>
      </c>
      <c r="B6" s="37">
        <v>20</v>
      </c>
      <c r="C6" s="28" t="s">
        <v>37</v>
      </c>
      <c r="D6" s="29" t="s">
        <v>120</v>
      </c>
      <c r="E6" s="15">
        <v>24</v>
      </c>
      <c r="F6" s="15">
        <v>15</v>
      </c>
      <c r="G6" s="15">
        <v>0</v>
      </c>
      <c r="H6" s="15">
        <v>25</v>
      </c>
      <c r="I6" s="15">
        <v>0</v>
      </c>
      <c r="J6" s="15">
        <v>1.19</v>
      </c>
      <c r="K6" s="15">
        <v>0</v>
      </c>
      <c r="L6" s="15">
        <v>0</v>
      </c>
      <c r="M6" s="15">
        <v>0</v>
      </c>
      <c r="N6" s="15">
        <v>8</v>
      </c>
      <c r="O6" s="15">
        <v>25</v>
      </c>
      <c r="P6" s="15">
        <v>2.67</v>
      </c>
      <c r="Q6" s="15">
        <v>2</v>
      </c>
      <c r="R6" s="15">
        <v>2.67</v>
      </c>
      <c r="S6" s="15">
        <v>1.67</v>
      </c>
      <c r="T6" s="15">
        <v>2.67</v>
      </c>
      <c r="U6" s="15">
        <v>0</v>
      </c>
      <c r="V6" s="15">
        <v>18</v>
      </c>
      <c r="W6" s="15">
        <v>3</v>
      </c>
      <c r="X6" s="15">
        <v>29.33</v>
      </c>
      <c r="Y6" s="15">
        <v>3.33</v>
      </c>
      <c r="Z6" s="15">
        <v>0</v>
      </c>
      <c r="AA6" s="15">
        <v>0.67</v>
      </c>
      <c r="AB6" s="15">
        <v>164.19</v>
      </c>
    </row>
    <row r="7" spans="1:28" s="4" customFormat="1" ht="22.5" x14ac:dyDescent="0.2">
      <c r="A7" s="39" t="s">
        <v>19</v>
      </c>
      <c r="B7" s="37">
        <v>51</v>
      </c>
      <c r="C7" s="28" t="s">
        <v>37</v>
      </c>
      <c r="D7" s="29" t="s">
        <v>134</v>
      </c>
      <c r="E7" s="15">
        <v>27</v>
      </c>
      <c r="F7" s="15">
        <v>1.6</v>
      </c>
      <c r="G7" s="15">
        <v>0</v>
      </c>
      <c r="H7" s="15">
        <v>25</v>
      </c>
      <c r="I7" s="15">
        <v>0</v>
      </c>
      <c r="J7" s="15">
        <v>1.19</v>
      </c>
      <c r="K7" s="15">
        <v>0</v>
      </c>
      <c r="L7" s="15">
        <v>0</v>
      </c>
      <c r="M7" s="15">
        <v>0</v>
      </c>
      <c r="N7" s="15">
        <v>0</v>
      </c>
      <c r="O7" s="15">
        <v>30</v>
      </c>
      <c r="P7" s="15">
        <v>2.67</v>
      </c>
      <c r="Q7" s="15">
        <v>2</v>
      </c>
      <c r="R7" s="15">
        <v>2.67</v>
      </c>
      <c r="S7" s="15">
        <v>1.67</v>
      </c>
      <c r="T7" s="15">
        <v>2.67</v>
      </c>
      <c r="U7" s="15">
        <v>0</v>
      </c>
      <c r="V7" s="15">
        <v>12</v>
      </c>
      <c r="W7" s="15">
        <v>4</v>
      </c>
      <c r="X7" s="15">
        <v>15</v>
      </c>
      <c r="Y7" s="15">
        <v>3.33</v>
      </c>
      <c r="Z7" s="15">
        <v>0</v>
      </c>
      <c r="AA7" s="15">
        <v>6</v>
      </c>
      <c r="AB7" s="15">
        <v>136.79</v>
      </c>
    </row>
    <row r="8" spans="1:28" s="4" customFormat="1" x14ac:dyDescent="0.2">
      <c r="A8" s="39" t="s">
        <v>12</v>
      </c>
      <c r="B8" s="37">
        <v>6</v>
      </c>
      <c r="C8" s="28" t="s">
        <v>37</v>
      </c>
      <c r="D8" s="29" t="s">
        <v>88</v>
      </c>
      <c r="E8" s="15">
        <v>27</v>
      </c>
      <c r="F8" s="15">
        <v>15</v>
      </c>
      <c r="G8" s="15">
        <v>0</v>
      </c>
      <c r="H8" s="15">
        <v>25</v>
      </c>
      <c r="I8" s="15">
        <v>0</v>
      </c>
      <c r="J8" s="15">
        <v>4.59</v>
      </c>
      <c r="K8" s="15">
        <v>0</v>
      </c>
      <c r="L8" s="15">
        <v>0</v>
      </c>
      <c r="M8" s="15">
        <v>0</v>
      </c>
      <c r="N8" s="15">
        <v>10</v>
      </c>
      <c r="O8" s="15">
        <v>25</v>
      </c>
      <c r="P8" s="15">
        <v>4.67</v>
      </c>
      <c r="Q8" s="15">
        <v>2</v>
      </c>
      <c r="R8" s="15">
        <v>4.67</v>
      </c>
      <c r="S8" s="15">
        <v>5</v>
      </c>
      <c r="T8" s="15">
        <v>3.33</v>
      </c>
      <c r="U8" s="15">
        <v>0</v>
      </c>
      <c r="V8" s="15">
        <v>25.72</v>
      </c>
      <c r="W8" s="15">
        <v>0.33</v>
      </c>
      <c r="X8" s="15">
        <v>27</v>
      </c>
      <c r="Y8" s="15">
        <v>0.33</v>
      </c>
      <c r="Z8" s="15">
        <v>0</v>
      </c>
      <c r="AA8" s="15">
        <v>10</v>
      </c>
      <c r="AB8" s="15">
        <v>189.64</v>
      </c>
    </row>
    <row r="9" spans="1:28" s="4" customFormat="1" ht="22.5" x14ac:dyDescent="0.2">
      <c r="A9" s="39" t="s">
        <v>12</v>
      </c>
      <c r="B9" s="37">
        <v>7</v>
      </c>
      <c r="C9" s="28" t="s">
        <v>37</v>
      </c>
      <c r="D9" s="29" t="s">
        <v>48</v>
      </c>
      <c r="E9" s="15">
        <v>30</v>
      </c>
      <c r="F9" s="15">
        <v>15</v>
      </c>
      <c r="G9" s="15">
        <v>0</v>
      </c>
      <c r="H9" s="15">
        <v>25</v>
      </c>
      <c r="I9" s="15">
        <v>0</v>
      </c>
      <c r="J9" s="15">
        <v>4.63</v>
      </c>
      <c r="K9" s="15">
        <v>0</v>
      </c>
      <c r="L9" s="15">
        <v>0</v>
      </c>
      <c r="M9" s="15">
        <v>0</v>
      </c>
      <c r="N9" s="15">
        <v>5</v>
      </c>
      <c r="O9" s="15">
        <v>30</v>
      </c>
      <c r="P9" s="15">
        <v>4</v>
      </c>
      <c r="Q9" s="15">
        <v>2.33</v>
      </c>
      <c r="R9" s="15">
        <v>2</v>
      </c>
      <c r="S9" s="15">
        <v>3</v>
      </c>
      <c r="T9" s="15">
        <v>4</v>
      </c>
      <c r="U9" s="15">
        <v>0</v>
      </c>
      <c r="V9" s="15">
        <v>20.2</v>
      </c>
      <c r="W9" s="15">
        <v>2.67</v>
      </c>
      <c r="X9" s="15">
        <v>27</v>
      </c>
      <c r="Y9" s="15">
        <v>2.33</v>
      </c>
      <c r="Z9" s="15">
        <v>0</v>
      </c>
      <c r="AA9" s="15">
        <v>5.33</v>
      </c>
      <c r="AB9" s="15">
        <v>182.5</v>
      </c>
    </row>
    <row r="10" spans="1:28" s="4" customFormat="1" ht="22.5" x14ac:dyDescent="0.2">
      <c r="A10" s="39" t="s">
        <v>12</v>
      </c>
      <c r="B10" s="37">
        <v>8</v>
      </c>
      <c r="C10" s="28" t="s">
        <v>38</v>
      </c>
      <c r="D10" s="29" t="s">
        <v>66</v>
      </c>
      <c r="E10" s="15">
        <v>0</v>
      </c>
      <c r="F10" s="15">
        <v>5.5</v>
      </c>
      <c r="G10" s="15">
        <v>0</v>
      </c>
      <c r="H10" s="15">
        <v>25</v>
      </c>
      <c r="I10" s="15">
        <v>0</v>
      </c>
      <c r="J10" s="15">
        <v>4.53</v>
      </c>
      <c r="K10" s="15">
        <v>0</v>
      </c>
      <c r="L10" s="15">
        <v>0</v>
      </c>
      <c r="M10" s="15">
        <v>0</v>
      </c>
      <c r="N10" s="15">
        <v>10</v>
      </c>
      <c r="O10" s="15">
        <v>30</v>
      </c>
      <c r="P10" s="15">
        <v>4</v>
      </c>
      <c r="Q10" s="15">
        <v>2</v>
      </c>
      <c r="R10" s="15">
        <v>3.33</v>
      </c>
      <c r="S10" s="15">
        <v>3</v>
      </c>
      <c r="T10" s="15">
        <v>2</v>
      </c>
      <c r="U10" s="15">
        <v>0</v>
      </c>
      <c r="V10" s="15">
        <v>9.92</v>
      </c>
      <c r="W10" s="15">
        <v>0.33</v>
      </c>
      <c r="X10" s="15">
        <v>25.67</v>
      </c>
      <c r="Y10" s="15">
        <v>8</v>
      </c>
      <c r="Z10" s="15">
        <v>1</v>
      </c>
      <c r="AA10" s="15">
        <v>11.67</v>
      </c>
      <c r="AB10" s="15">
        <v>145.94999999999999</v>
      </c>
    </row>
    <row r="11" spans="1:28" s="4" customFormat="1" x14ac:dyDescent="0.2">
      <c r="A11" s="39" t="s">
        <v>12</v>
      </c>
      <c r="B11" s="37">
        <v>10</v>
      </c>
      <c r="C11" s="28" t="s">
        <v>38</v>
      </c>
      <c r="D11" s="29" t="s">
        <v>62</v>
      </c>
      <c r="E11" s="15">
        <v>0</v>
      </c>
      <c r="F11" s="15">
        <v>15</v>
      </c>
      <c r="G11" s="15">
        <v>0</v>
      </c>
      <c r="H11" s="15">
        <v>25</v>
      </c>
      <c r="I11" s="15">
        <v>0</v>
      </c>
      <c r="J11" s="15">
        <v>4.6100000000000003</v>
      </c>
      <c r="K11" s="15">
        <v>0</v>
      </c>
      <c r="L11" s="15">
        <v>0</v>
      </c>
      <c r="M11" s="15">
        <v>0</v>
      </c>
      <c r="N11" s="15">
        <v>0</v>
      </c>
      <c r="O11" s="15">
        <v>30</v>
      </c>
      <c r="P11" s="15">
        <v>4</v>
      </c>
      <c r="Q11" s="15">
        <v>2.33</v>
      </c>
      <c r="R11" s="15">
        <v>2.67</v>
      </c>
      <c r="S11" s="15">
        <v>3</v>
      </c>
      <c r="T11" s="15">
        <v>2.67</v>
      </c>
      <c r="U11" s="15">
        <v>0</v>
      </c>
      <c r="V11" s="15">
        <v>0</v>
      </c>
      <c r="W11" s="15">
        <v>6</v>
      </c>
      <c r="X11" s="15">
        <v>26.33</v>
      </c>
      <c r="Y11" s="15">
        <v>1</v>
      </c>
      <c r="Z11" s="15">
        <v>3</v>
      </c>
      <c r="AA11" s="15">
        <v>5.67</v>
      </c>
      <c r="AB11" s="15">
        <v>131.27000000000001</v>
      </c>
    </row>
    <row r="12" spans="1:28" s="4" customFormat="1" x14ac:dyDescent="0.2">
      <c r="A12" s="39" t="s">
        <v>12</v>
      </c>
      <c r="B12" s="37">
        <v>11</v>
      </c>
      <c r="C12" s="28" t="s">
        <v>37</v>
      </c>
      <c r="D12" s="29" t="s">
        <v>72</v>
      </c>
      <c r="E12" s="15">
        <v>24</v>
      </c>
      <c r="F12" s="15">
        <v>13.4</v>
      </c>
      <c r="G12" s="15">
        <v>0</v>
      </c>
      <c r="H12" s="15">
        <v>25</v>
      </c>
      <c r="I12" s="15">
        <v>0</v>
      </c>
      <c r="J12" s="15">
        <v>4.53</v>
      </c>
      <c r="K12" s="15">
        <v>0</v>
      </c>
      <c r="L12" s="15">
        <v>0</v>
      </c>
      <c r="M12" s="15">
        <v>0</v>
      </c>
      <c r="N12" s="15">
        <v>10</v>
      </c>
      <c r="O12" s="15">
        <v>30</v>
      </c>
      <c r="P12" s="15">
        <v>4</v>
      </c>
      <c r="Q12" s="15">
        <v>2</v>
      </c>
      <c r="R12" s="15">
        <v>3.33</v>
      </c>
      <c r="S12" s="15">
        <v>3</v>
      </c>
      <c r="T12" s="15">
        <v>2</v>
      </c>
      <c r="U12" s="15">
        <v>0</v>
      </c>
      <c r="V12" s="15">
        <v>11</v>
      </c>
      <c r="W12" s="15">
        <v>3.33</v>
      </c>
      <c r="X12" s="15">
        <v>27.67</v>
      </c>
      <c r="Y12" s="15">
        <v>6.33</v>
      </c>
      <c r="Z12" s="15">
        <v>0</v>
      </c>
      <c r="AA12" s="15">
        <v>2</v>
      </c>
      <c r="AB12" s="15">
        <v>171.59</v>
      </c>
    </row>
    <row r="13" spans="1:28" s="4" customFormat="1" x14ac:dyDescent="0.2">
      <c r="A13" s="39" t="s">
        <v>12</v>
      </c>
      <c r="B13" s="37">
        <v>11</v>
      </c>
      <c r="C13" s="28" t="s">
        <v>38</v>
      </c>
      <c r="D13" s="29" t="s">
        <v>63</v>
      </c>
      <c r="E13" s="15">
        <v>0</v>
      </c>
      <c r="F13" s="15">
        <v>12.57</v>
      </c>
      <c r="G13" s="15">
        <v>0</v>
      </c>
      <c r="H13" s="15">
        <v>25</v>
      </c>
      <c r="I13" s="15">
        <v>0</v>
      </c>
      <c r="J13" s="15">
        <v>4.6100000000000003</v>
      </c>
      <c r="K13" s="15">
        <v>0</v>
      </c>
      <c r="L13" s="15">
        <v>0</v>
      </c>
      <c r="M13" s="15">
        <v>0</v>
      </c>
      <c r="N13" s="15">
        <v>0</v>
      </c>
      <c r="O13" s="15">
        <v>30</v>
      </c>
      <c r="P13" s="15">
        <v>4</v>
      </c>
      <c r="Q13" s="15">
        <v>2.33</v>
      </c>
      <c r="R13" s="15">
        <v>2.67</v>
      </c>
      <c r="S13" s="15">
        <v>3</v>
      </c>
      <c r="T13" s="15">
        <v>2.67</v>
      </c>
      <c r="U13" s="15">
        <v>0</v>
      </c>
      <c r="V13" s="15">
        <v>0</v>
      </c>
      <c r="W13" s="15">
        <v>6</v>
      </c>
      <c r="X13" s="15">
        <v>25.67</v>
      </c>
      <c r="Y13" s="15">
        <v>1</v>
      </c>
      <c r="Z13" s="15">
        <v>3</v>
      </c>
      <c r="AA13" s="15">
        <v>5.67</v>
      </c>
      <c r="AB13" s="15">
        <v>128.18</v>
      </c>
    </row>
    <row r="14" spans="1:28" s="4" customFormat="1" x14ac:dyDescent="0.2">
      <c r="A14" s="39" t="s">
        <v>12</v>
      </c>
      <c r="B14" s="37">
        <v>12</v>
      </c>
      <c r="C14" s="28" t="s">
        <v>38</v>
      </c>
      <c r="D14" s="29" t="s">
        <v>65</v>
      </c>
      <c r="E14" s="15">
        <v>0</v>
      </c>
      <c r="F14" s="15">
        <v>6.28</v>
      </c>
      <c r="G14" s="15">
        <v>0</v>
      </c>
      <c r="H14" s="15">
        <v>25</v>
      </c>
      <c r="I14" s="15">
        <v>0</v>
      </c>
      <c r="J14" s="15">
        <v>4.6100000000000003</v>
      </c>
      <c r="K14" s="15">
        <v>0</v>
      </c>
      <c r="L14" s="15">
        <v>0</v>
      </c>
      <c r="M14" s="15">
        <v>0</v>
      </c>
      <c r="N14" s="15">
        <v>0</v>
      </c>
      <c r="O14" s="15">
        <v>30</v>
      </c>
      <c r="P14" s="15">
        <v>4</v>
      </c>
      <c r="Q14" s="15">
        <v>2.33</v>
      </c>
      <c r="R14" s="15">
        <v>2.67</v>
      </c>
      <c r="S14" s="15">
        <v>3</v>
      </c>
      <c r="T14" s="15">
        <v>2.67</v>
      </c>
      <c r="U14" s="15">
        <v>0</v>
      </c>
      <c r="V14" s="15">
        <v>0</v>
      </c>
      <c r="W14" s="15">
        <v>6</v>
      </c>
      <c r="X14" s="15">
        <v>27</v>
      </c>
      <c r="Y14" s="15">
        <v>1</v>
      </c>
      <c r="Z14" s="15">
        <v>3</v>
      </c>
      <c r="AA14" s="15">
        <v>5.67</v>
      </c>
      <c r="AB14" s="15">
        <v>123.23</v>
      </c>
    </row>
    <row r="15" spans="1:28" s="4" customFormat="1" x14ac:dyDescent="0.2">
      <c r="A15" s="39" t="s">
        <v>12</v>
      </c>
      <c r="B15" s="37">
        <v>13</v>
      </c>
      <c r="C15" s="28" t="s">
        <v>38</v>
      </c>
      <c r="D15" s="29" t="s">
        <v>67</v>
      </c>
      <c r="E15" s="15">
        <v>0</v>
      </c>
      <c r="F15" s="15">
        <v>13.79</v>
      </c>
      <c r="G15" s="15">
        <v>0</v>
      </c>
      <c r="H15" s="15">
        <v>20</v>
      </c>
      <c r="I15" s="15">
        <v>0</v>
      </c>
      <c r="J15" s="15">
        <v>4.53</v>
      </c>
      <c r="K15" s="15">
        <v>0</v>
      </c>
      <c r="L15" s="15">
        <v>0</v>
      </c>
      <c r="M15" s="15">
        <v>0</v>
      </c>
      <c r="N15" s="15">
        <v>0</v>
      </c>
      <c r="O15" s="15">
        <v>30</v>
      </c>
      <c r="P15" s="15">
        <v>4</v>
      </c>
      <c r="Q15" s="15">
        <v>2</v>
      </c>
      <c r="R15" s="15">
        <v>3.33</v>
      </c>
      <c r="S15" s="15">
        <v>3</v>
      </c>
      <c r="T15" s="15">
        <v>2</v>
      </c>
      <c r="U15" s="15">
        <v>0</v>
      </c>
      <c r="V15" s="15">
        <v>0</v>
      </c>
      <c r="W15" s="15">
        <v>5.33</v>
      </c>
      <c r="X15" s="15">
        <v>27</v>
      </c>
      <c r="Y15" s="15">
        <v>0.33</v>
      </c>
      <c r="Z15" s="15">
        <v>0</v>
      </c>
      <c r="AA15" s="15">
        <v>5</v>
      </c>
      <c r="AB15" s="15">
        <v>120.32</v>
      </c>
    </row>
    <row r="16" spans="1:28" s="4" customFormat="1" x14ac:dyDescent="0.2">
      <c r="A16" s="39" t="s">
        <v>12</v>
      </c>
      <c r="B16" s="37">
        <v>14</v>
      </c>
      <c r="C16" s="28" t="s">
        <v>37</v>
      </c>
      <c r="D16" s="29" t="s">
        <v>21</v>
      </c>
      <c r="E16" s="15">
        <v>21</v>
      </c>
      <c r="F16" s="15">
        <v>12.6</v>
      </c>
      <c r="G16" s="15">
        <v>0</v>
      </c>
      <c r="H16" s="15">
        <v>25</v>
      </c>
      <c r="I16" s="15">
        <v>0</v>
      </c>
      <c r="J16" s="15">
        <v>4.6100000000000003</v>
      </c>
      <c r="K16" s="15">
        <v>0</v>
      </c>
      <c r="L16" s="15">
        <v>0</v>
      </c>
      <c r="M16" s="15">
        <v>0</v>
      </c>
      <c r="N16" s="15">
        <v>10</v>
      </c>
      <c r="O16" s="15">
        <v>30</v>
      </c>
      <c r="P16" s="15">
        <v>4</v>
      </c>
      <c r="Q16" s="15">
        <v>2.33</v>
      </c>
      <c r="R16" s="15">
        <v>2.67</v>
      </c>
      <c r="S16" s="15">
        <v>3</v>
      </c>
      <c r="T16" s="15">
        <v>2.67</v>
      </c>
      <c r="U16" s="15">
        <v>0</v>
      </c>
      <c r="V16" s="15">
        <v>9.5399999999999991</v>
      </c>
      <c r="W16" s="15">
        <v>2</v>
      </c>
      <c r="X16" s="15">
        <v>27.67</v>
      </c>
      <c r="Y16" s="15">
        <v>4.67</v>
      </c>
      <c r="Z16" s="15">
        <v>0</v>
      </c>
      <c r="AA16" s="15">
        <v>6.67</v>
      </c>
      <c r="AB16" s="15">
        <v>168.41</v>
      </c>
    </row>
    <row r="17" spans="1:28" s="4" customFormat="1" x14ac:dyDescent="0.2">
      <c r="A17" s="39" t="s">
        <v>12</v>
      </c>
      <c r="B17" s="37">
        <v>14</v>
      </c>
      <c r="C17" s="28" t="s">
        <v>38</v>
      </c>
      <c r="D17" s="29" t="s">
        <v>68</v>
      </c>
      <c r="E17" s="15">
        <v>0</v>
      </c>
      <c r="F17" s="15">
        <v>9.3800000000000008</v>
      </c>
      <c r="G17" s="15">
        <v>0</v>
      </c>
      <c r="H17" s="15">
        <v>20</v>
      </c>
      <c r="I17" s="15">
        <v>0</v>
      </c>
      <c r="J17" s="15">
        <v>4.6100000000000003</v>
      </c>
      <c r="K17" s="15">
        <v>0</v>
      </c>
      <c r="L17" s="15">
        <v>0</v>
      </c>
      <c r="M17" s="15">
        <v>0</v>
      </c>
      <c r="N17" s="15">
        <v>0</v>
      </c>
      <c r="O17" s="15">
        <v>30</v>
      </c>
      <c r="P17" s="15">
        <v>4</v>
      </c>
      <c r="Q17" s="15">
        <v>2</v>
      </c>
      <c r="R17" s="15">
        <v>3.33</v>
      </c>
      <c r="S17" s="15">
        <v>3</v>
      </c>
      <c r="T17" s="15">
        <v>2</v>
      </c>
      <c r="U17" s="15">
        <v>0</v>
      </c>
      <c r="V17" s="15">
        <v>0</v>
      </c>
      <c r="W17" s="15">
        <v>5.33</v>
      </c>
      <c r="X17" s="15">
        <v>26.33</v>
      </c>
      <c r="Y17" s="15">
        <v>0.33</v>
      </c>
      <c r="Z17" s="15">
        <v>0</v>
      </c>
      <c r="AA17" s="15">
        <v>5</v>
      </c>
      <c r="AB17" s="15">
        <v>115.32</v>
      </c>
    </row>
    <row r="18" spans="1:28" s="4" customFormat="1" ht="22.5" x14ac:dyDescent="0.2">
      <c r="A18" s="39" t="s">
        <v>12</v>
      </c>
      <c r="B18" s="37">
        <v>24</v>
      </c>
      <c r="C18" s="28" t="s">
        <v>37</v>
      </c>
      <c r="D18" s="29" t="s">
        <v>122</v>
      </c>
      <c r="E18" s="15">
        <v>15</v>
      </c>
      <c r="F18" s="15">
        <v>15</v>
      </c>
      <c r="G18" s="15">
        <v>0</v>
      </c>
      <c r="H18" s="15">
        <v>25</v>
      </c>
      <c r="I18" s="15">
        <v>2</v>
      </c>
      <c r="J18" s="15">
        <v>4.59</v>
      </c>
      <c r="K18" s="15">
        <v>0</v>
      </c>
      <c r="L18" s="15">
        <v>0</v>
      </c>
      <c r="M18" s="15">
        <v>0</v>
      </c>
      <c r="N18" s="15">
        <v>10</v>
      </c>
      <c r="O18" s="15">
        <v>25</v>
      </c>
      <c r="P18" s="15">
        <v>4.67</v>
      </c>
      <c r="Q18" s="15">
        <v>2</v>
      </c>
      <c r="R18" s="15">
        <v>4.67</v>
      </c>
      <c r="S18" s="15">
        <v>5</v>
      </c>
      <c r="T18" s="15">
        <v>3.33</v>
      </c>
      <c r="U18" s="15">
        <v>0</v>
      </c>
      <c r="V18" s="15">
        <v>13.82</v>
      </c>
      <c r="W18" s="15">
        <v>2.33</v>
      </c>
      <c r="X18" s="15">
        <v>27</v>
      </c>
      <c r="Y18" s="15">
        <v>1.33</v>
      </c>
      <c r="Z18" s="15">
        <v>0</v>
      </c>
      <c r="AA18" s="15">
        <v>1</v>
      </c>
      <c r="AB18" s="15">
        <v>161.75</v>
      </c>
    </row>
    <row r="19" spans="1:28" s="4" customFormat="1" ht="22.5" x14ac:dyDescent="0.2">
      <c r="A19" s="39" t="s">
        <v>12</v>
      </c>
      <c r="B19" s="37">
        <v>26</v>
      </c>
      <c r="C19" s="28" t="s">
        <v>37</v>
      </c>
      <c r="D19" s="29" t="s">
        <v>123</v>
      </c>
      <c r="E19" s="15">
        <v>18</v>
      </c>
      <c r="F19" s="15">
        <v>15</v>
      </c>
      <c r="G19" s="15">
        <v>0</v>
      </c>
      <c r="H19" s="15">
        <v>25</v>
      </c>
      <c r="I19" s="15">
        <v>2</v>
      </c>
      <c r="J19" s="15">
        <v>4.59</v>
      </c>
      <c r="K19" s="15">
        <v>0</v>
      </c>
      <c r="L19" s="15">
        <v>0</v>
      </c>
      <c r="M19" s="15">
        <v>0</v>
      </c>
      <c r="N19" s="15">
        <v>10</v>
      </c>
      <c r="O19" s="15">
        <v>25</v>
      </c>
      <c r="P19" s="15">
        <v>4.67</v>
      </c>
      <c r="Q19" s="15">
        <v>2</v>
      </c>
      <c r="R19" s="15">
        <v>4.67</v>
      </c>
      <c r="S19" s="15">
        <v>5</v>
      </c>
      <c r="T19" s="15">
        <v>3.33</v>
      </c>
      <c r="U19" s="15">
        <v>0</v>
      </c>
      <c r="V19" s="15">
        <v>9.7899999999999991</v>
      </c>
      <c r="W19" s="15">
        <v>1</v>
      </c>
      <c r="X19" s="15">
        <v>27</v>
      </c>
      <c r="Y19" s="15">
        <v>1.33</v>
      </c>
      <c r="Z19" s="15">
        <v>0</v>
      </c>
      <c r="AA19" s="15">
        <v>1</v>
      </c>
      <c r="AB19" s="15">
        <v>159.38999999999999</v>
      </c>
    </row>
    <row r="20" spans="1:28" s="4" customFormat="1" ht="22.5" x14ac:dyDescent="0.2">
      <c r="A20" s="39" t="s">
        <v>12</v>
      </c>
      <c r="B20" s="37">
        <v>35</v>
      </c>
      <c r="C20" s="28" t="s">
        <v>37</v>
      </c>
      <c r="D20" s="29" t="s">
        <v>97</v>
      </c>
      <c r="E20" s="15">
        <v>0</v>
      </c>
      <c r="F20" s="15">
        <v>6.5</v>
      </c>
      <c r="G20" s="15">
        <v>0</v>
      </c>
      <c r="H20" s="15">
        <v>25</v>
      </c>
      <c r="I20" s="15">
        <v>2</v>
      </c>
      <c r="J20" s="15">
        <v>4.59</v>
      </c>
      <c r="K20" s="15">
        <v>0</v>
      </c>
      <c r="L20" s="15">
        <v>0</v>
      </c>
      <c r="M20" s="15">
        <v>0</v>
      </c>
      <c r="N20" s="15">
        <v>10</v>
      </c>
      <c r="O20" s="15">
        <v>25</v>
      </c>
      <c r="P20" s="15">
        <v>4.67</v>
      </c>
      <c r="Q20" s="15">
        <v>2</v>
      </c>
      <c r="R20" s="15">
        <v>4.67</v>
      </c>
      <c r="S20" s="15">
        <v>5</v>
      </c>
      <c r="T20" s="15">
        <v>3.33</v>
      </c>
      <c r="U20" s="15">
        <v>0</v>
      </c>
      <c r="V20" s="15">
        <v>10</v>
      </c>
      <c r="W20" s="15">
        <v>5</v>
      </c>
      <c r="X20" s="15">
        <v>27</v>
      </c>
      <c r="Y20" s="15">
        <v>1.33</v>
      </c>
      <c r="Z20" s="15">
        <v>0</v>
      </c>
      <c r="AA20" s="15">
        <v>12.33</v>
      </c>
      <c r="AB20" s="15">
        <v>148.43</v>
      </c>
    </row>
    <row r="21" spans="1:28" s="4" customFormat="1" x14ac:dyDescent="0.2">
      <c r="A21" s="39" t="s">
        <v>12</v>
      </c>
      <c r="B21" s="37">
        <v>38</v>
      </c>
      <c r="C21" s="28" t="s">
        <v>37</v>
      </c>
      <c r="D21" s="29" t="s">
        <v>44</v>
      </c>
      <c r="E21" s="15">
        <v>6</v>
      </c>
      <c r="F21" s="15">
        <v>15</v>
      </c>
      <c r="G21" s="15">
        <v>0</v>
      </c>
      <c r="H21" s="15">
        <v>25</v>
      </c>
      <c r="I21" s="15">
        <v>0</v>
      </c>
      <c r="J21" s="15">
        <v>4.6100000000000003</v>
      </c>
      <c r="K21" s="15">
        <v>0</v>
      </c>
      <c r="L21" s="15">
        <v>0</v>
      </c>
      <c r="M21" s="15">
        <v>0</v>
      </c>
      <c r="N21" s="15">
        <v>0</v>
      </c>
      <c r="O21" s="15">
        <v>30</v>
      </c>
      <c r="P21" s="15">
        <v>4</v>
      </c>
      <c r="Q21" s="15">
        <v>2</v>
      </c>
      <c r="R21" s="15">
        <v>3</v>
      </c>
      <c r="S21" s="15">
        <v>3</v>
      </c>
      <c r="T21" s="15">
        <v>2.67</v>
      </c>
      <c r="U21" s="15">
        <v>0</v>
      </c>
      <c r="V21" s="15">
        <v>20</v>
      </c>
      <c r="W21" s="15">
        <v>0</v>
      </c>
      <c r="X21" s="15">
        <v>26.33</v>
      </c>
      <c r="Y21" s="15">
        <v>4.67</v>
      </c>
      <c r="Z21" s="15">
        <v>0</v>
      </c>
      <c r="AA21" s="15">
        <v>0</v>
      </c>
      <c r="AB21" s="15">
        <v>146.27000000000001</v>
      </c>
    </row>
    <row r="22" spans="1:28" s="4" customFormat="1" ht="11.25" customHeight="1" x14ac:dyDescent="0.2">
      <c r="A22" s="39" t="s">
        <v>12</v>
      </c>
      <c r="B22" s="37">
        <v>47</v>
      </c>
      <c r="C22" s="28" t="s">
        <v>37</v>
      </c>
      <c r="D22" s="29" t="s">
        <v>92</v>
      </c>
      <c r="E22" s="15">
        <v>3</v>
      </c>
      <c r="F22" s="15">
        <v>15</v>
      </c>
      <c r="G22" s="15">
        <v>0</v>
      </c>
      <c r="H22" s="15">
        <v>25</v>
      </c>
      <c r="I22" s="15">
        <v>0</v>
      </c>
      <c r="J22" s="15">
        <v>4.59</v>
      </c>
      <c r="K22" s="15">
        <v>0</v>
      </c>
      <c r="L22" s="15">
        <v>0</v>
      </c>
      <c r="M22" s="15">
        <v>0</v>
      </c>
      <c r="N22" s="15">
        <v>10</v>
      </c>
      <c r="O22" s="15">
        <v>25</v>
      </c>
      <c r="P22" s="15">
        <v>4.67</v>
      </c>
      <c r="Q22" s="15">
        <v>2</v>
      </c>
      <c r="R22" s="15">
        <v>4.67</v>
      </c>
      <c r="S22" s="15">
        <v>5</v>
      </c>
      <c r="T22" s="15">
        <v>3.33</v>
      </c>
      <c r="U22" s="15">
        <v>0</v>
      </c>
      <c r="V22" s="15">
        <v>9.52</v>
      </c>
      <c r="W22" s="15">
        <v>0</v>
      </c>
      <c r="X22" s="15">
        <v>27</v>
      </c>
      <c r="Y22" s="15">
        <v>1.33</v>
      </c>
      <c r="Z22" s="15">
        <v>0</v>
      </c>
      <c r="AA22" s="15">
        <v>1</v>
      </c>
      <c r="AB22" s="15">
        <v>141.11000000000001</v>
      </c>
    </row>
    <row r="23" spans="1:28" s="4" customFormat="1" ht="22.5" x14ac:dyDescent="0.2">
      <c r="A23" s="39" t="s">
        <v>12</v>
      </c>
      <c r="B23" s="37">
        <v>68</v>
      </c>
      <c r="C23" s="28" t="s">
        <v>37</v>
      </c>
      <c r="D23" s="29" t="s">
        <v>50</v>
      </c>
      <c r="E23" s="15">
        <v>0</v>
      </c>
      <c r="F23" s="15">
        <v>13.4</v>
      </c>
      <c r="G23" s="15">
        <v>0</v>
      </c>
      <c r="H23" s="15">
        <v>20</v>
      </c>
      <c r="I23" s="15">
        <v>0</v>
      </c>
      <c r="J23" s="15">
        <v>4.6100000000000003</v>
      </c>
      <c r="K23" s="15">
        <v>0</v>
      </c>
      <c r="L23" s="15">
        <v>0</v>
      </c>
      <c r="M23" s="15">
        <v>0</v>
      </c>
      <c r="N23" s="15">
        <v>0</v>
      </c>
      <c r="O23" s="15">
        <v>30</v>
      </c>
      <c r="P23" s="15">
        <v>4</v>
      </c>
      <c r="Q23" s="15">
        <v>2</v>
      </c>
      <c r="R23" s="15">
        <v>3</v>
      </c>
      <c r="S23" s="15">
        <v>3</v>
      </c>
      <c r="T23" s="15">
        <v>2.67</v>
      </c>
      <c r="U23" s="15">
        <v>0</v>
      </c>
      <c r="V23" s="15">
        <v>8.9499999999999993</v>
      </c>
      <c r="W23" s="15">
        <v>0</v>
      </c>
      <c r="X23" s="15">
        <v>26.67</v>
      </c>
      <c r="Y23" s="15">
        <v>4.67</v>
      </c>
      <c r="Z23" s="15">
        <v>0</v>
      </c>
      <c r="AA23" s="15">
        <v>3</v>
      </c>
      <c r="AB23" s="15">
        <v>125.96</v>
      </c>
    </row>
    <row r="24" spans="1:28" s="4" customFormat="1" ht="22.5" x14ac:dyDescent="0.2">
      <c r="A24" s="39" t="s">
        <v>12</v>
      </c>
      <c r="B24" s="37">
        <v>83</v>
      </c>
      <c r="C24" s="28" t="s">
        <v>37</v>
      </c>
      <c r="D24" s="29" t="s">
        <v>76</v>
      </c>
      <c r="E24" s="15">
        <v>9</v>
      </c>
      <c r="F24" s="15">
        <v>15</v>
      </c>
      <c r="G24" s="15">
        <v>0</v>
      </c>
      <c r="H24" s="15">
        <v>0</v>
      </c>
      <c r="I24" s="15">
        <v>0</v>
      </c>
      <c r="J24" s="15">
        <v>4.59</v>
      </c>
      <c r="K24" s="15">
        <v>0</v>
      </c>
      <c r="L24" s="15">
        <v>0</v>
      </c>
      <c r="M24" s="15">
        <v>0</v>
      </c>
      <c r="N24" s="15">
        <v>5</v>
      </c>
      <c r="O24" s="15">
        <v>25</v>
      </c>
      <c r="P24" s="15">
        <v>4.67</v>
      </c>
      <c r="Q24" s="15">
        <v>2</v>
      </c>
      <c r="R24" s="15">
        <v>4.67</v>
      </c>
      <c r="S24" s="15">
        <v>5</v>
      </c>
      <c r="T24" s="15">
        <v>3.33</v>
      </c>
      <c r="U24" s="15">
        <v>3.33</v>
      </c>
      <c r="V24" s="15">
        <v>8</v>
      </c>
      <c r="W24" s="15">
        <v>1.67</v>
      </c>
      <c r="X24" s="15">
        <v>15</v>
      </c>
      <c r="Y24" s="15">
        <v>3</v>
      </c>
      <c r="Z24" s="15">
        <v>0</v>
      </c>
      <c r="AA24" s="15">
        <v>2.33</v>
      </c>
      <c r="AB24" s="15">
        <v>111.59</v>
      </c>
    </row>
    <row r="25" spans="1:28" s="4" customFormat="1" ht="22.5" x14ac:dyDescent="0.2">
      <c r="A25" s="39" t="s">
        <v>12</v>
      </c>
      <c r="B25" s="37">
        <v>91</v>
      </c>
      <c r="C25" s="28" t="s">
        <v>37</v>
      </c>
      <c r="D25" s="29" t="s">
        <v>157</v>
      </c>
      <c r="E25" s="15">
        <v>12</v>
      </c>
      <c r="F25" s="15">
        <v>15</v>
      </c>
      <c r="G25" s="15">
        <v>0</v>
      </c>
      <c r="H25" s="15">
        <v>0</v>
      </c>
      <c r="I25" s="15">
        <v>0</v>
      </c>
      <c r="J25" s="15">
        <v>4.59</v>
      </c>
      <c r="K25" s="15">
        <v>0</v>
      </c>
      <c r="L25" s="15">
        <v>0</v>
      </c>
      <c r="M25" s="15">
        <v>0</v>
      </c>
      <c r="N25" s="15">
        <v>10</v>
      </c>
      <c r="O25" s="15">
        <v>25</v>
      </c>
      <c r="P25" s="15">
        <v>4.67</v>
      </c>
      <c r="Q25" s="15">
        <v>2</v>
      </c>
      <c r="R25" s="15">
        <v>4.67</v>
      </c>
      <c r="S25" s="15">
        <v>5</v>
      </c>
      <c r="T25" s="15">
        <v>3.33</v>
      </c>
      <c r="U25" s="15">
        <v>0</v>
      </c>
      <c r="V25" s="15">
        <v>3</v>
      </c>
      <c r="W25" s="15">
        <v>0.33</v>
      </c>
      <c r="X25" s="15">
        <v>15</v>
      </c>
      <c r="Y25" s="15">
        <v>1.33</v>
      </c>
      <c r="Z25" s="15">
        <v>0</v>
      </c>
      <c r="AA25" s="15">
        <v>1</v>
      </c>
      <c r="AB25" s="15">
        <v>106.93</v>
      </c>
    </row>
    <row r="26" spans="1:28" s="4" customFormat="1" x14ac:dyDescent="0.2">
      <c r="A26" s="39" t="s">
        <v>61</v>
      </c>
      <c r="B26" s="37">
        <v>1</v>
      </c>
      <c r="C26" s="28" t="s">
        <v>38</v>
      </c>
      <c r="D26" s="29" t="s">
        <v>79</v>
      </c>
      <c r="E26" s="15">
        <v>30</v>
      </c>
      <c r="F26" s="15">
        <v>0</v>
      </c>
      <c r="G26" s="15">
        <v>0</v>
      </c>
      <c r="H26" s="15">
        <v>20</v>
      </c>
      <c r="I26" s="15">
        <v>0</v>
      </c>
      <c r="J26" s="15">
        <v>2.35</v>
      </c>
      <c r="K26" s="15">
        <v>50</v>
      </c>
      <c r="L26" s="15">
        <v>30</v>
      </c>
      <c r="M26" s="15">
        <v>23.15</v>
      </c>
      <c r="N26" s="15">
        <v>10</v>
      </c>
      <c r="O26" s="15">
        <v>25</v>
      </c>
      <c r="P26" s="15">
        <v>2.33</v>
      </c>
      <c r="Q26" s="15">
        <v>1.33</v>
      </c>
      <c r="R26" s="15">
        <v>3.33</v>
      </c>
      <c r="S26" s="15">
        <v>1.67</v>
      </c>
      <c r="T26" s="15">
        <v>1</v>
      </c>
      <c r="U26" s="15">
        <v>50</v>
      </c>
      <c r="V26" s="15">
        <v>50</v>
      </c>
      <c r="W26" s="15">
        <v>38.33</v>
      </c>
      <c r="X26" s="15">
        <v>21.33</v>
      </c>
      <c r="Y26" s="15">
        <v>0</v>
      </c>
      <c r="Z26" s="15">
        <v>5</v>
      </c>
      <c r="AA26" s="15">
        <v>0</v>
      </c>
      <c r="AB26" s="15">
        <v>364.83</v>
      </c>
    </row>
    <row r="27" spans="1:28" s="4" customFormat="1" ht="22.5" x14ac:dyDescent="0.2">
      <c r="A27" s="39" t="s">
        <v>61</v>
      </c>
      <c r="B27" s="37">
        <v>103</v>
      </c>
      <c r="C27" s="28" t="s">
        <v>37</v>
      </c>
      <c r="D27" s="29" t="s">
        <v>164</v>
      </c>
      <c r="E27" s="15">
        <v>27</v>
      </c>
      <c r="F27" s="15">
        <v>15</v>
      </c>
      <c r="G27" s="15">
        <v>0</v>
      </c>
      <c r="H27" s="15">
        <v>0</v>
      </c>
      <c r="I27" s="15">
        <v>0</v>
      </c>
      <c r="J27" s="15">
        <v>2.35</v>
      </c>
      <c r="K27" s="15">
        <v>0</v>
      </c>
      <c r="L27" s="15">
        <v>0</v>
      </c>
      <c r="M27" s="15">
        <v>0</v>
      </c>
      <c r="N27" s="15">
        <v>0</v>
      </c>
      <c r="O27" s="15">
        <v>25</v>
      </c>
      <c r="P27" s="15">
        <v>2.33</v>
      </c>
      <c r="Q27" s="15">
        <v>1.33</v>
      </c>
      <c r="R27" s="15">
        <v>3.33</v>
      </c>
      <c r="S27" s="15">
        <v>1.67</v>
      </c>
      <c r="T27" s="15">
        <v>1</v>
      </c>
      <c r="U27" s="15">
        <v>0</v>
      </c>
      <c r="V27" s="15">
        <v>0</v>
      </c>
      <c r="W27" s="15">
        <v>0</v>
      </c>
      <c r="X27" s="15">
        <v>0.33</v>
      </c>
      <c r="Y27" s="15">
        <v>0</v>
      </c>
      <c r="Z27" s="15">
        <v>0</v>
      </c>
      <c r="AA27" s="15">
        <v>0</v>
      </c>
      <c r="AB27" s="15">
        <v>79.349999999999994</v>
      </c>
    </row>
    <row r="28" spans="1:28" s="4" customFormat="1" ht="22.5" x14ac:dyDescent="0.2">
      <c r="A28" s="39" t="s">
        <v>153</v>
      </c>
      <c r="B28" s="37">
        <v>88</v>
      </c>
      <c r="C28" s="28" t="s">
        <v>37</v>
      </c>
      <c r="D28" s="29" t="s">
        <v>154</v>
      </c>
      <c r="E28" s="15">
        <v>30</v>
      </c>
      <c r="F28" s="15">
        <v>12.82</v>
      </c>
      <c r="G28" s="15">
        <v>0</v>
      </c>
      <c r="H28" s="15">
        <v>10</v>
      </c>
      <c r="I28" s="15">
        <v>0</v>
      </c>
      <c r="J28" s="15">
        <v>1.1100000000000001</v>
      </c>
      <c r="K28" s="15">
        <v>0</v>
      </c>
      <c r="L28" s="15">
        <v>0</v>
      </c>
      <c r="M28" s="15">
        <v>0</v>
      </c>
      <c r="N28" s="15">
        <v>5</v>
      </c>
      <c r="O28" s="15">
        <v>25</v>
      </c>
      <c r="P28" s="15">
        <v>1</v>
      </c>
      <c r="Q28" s="15">
        <v>0.67</v>
      </c>
      <c r="R28" s="15">
        <v>1.67</v>
      </c>
      <c r="S28" s="15">
        <v>0.67</v>
      </c>
      <c r="T28" s="15">
        <v>2.33</v>
      </c>
      <c r="U28" s="15">
        <v>0</v>
      </c>
      <c r="V28" s="15">
        <v>0</v>
      </c>
      <c r="W28" s="15">
        <v>0</v>
      </c>
      <c r="X28" s="15">
        <v>17</v>
      </c>
      <c r="Y28" s="15">
        <v>0.67</v>
      </c>
      <c r="Z28" s="15">
        <v>0</v>
      </c>
      <c r="AA28" s="15">
        <v>0</v>
      </c>
      <c r="AB28" s="15">
        <v>107.93</v>
      </c>
    </row>
    <row r="29" spans="1:28" s="4" customFormat="1" ht="22.5" x14ac:dyDescent="0.2">
      <c r="A29" s="39" t="s">
        <v>115</v>
      </c>
      <c r="B29" s="37">
        <v>1</v>
      </c>
      <c r="C29" s="28" t="s">
        <v>37</v>
      </c>
      <c r="D29" s="29" t="s">
        <v>116</v>
      </c>
      <c r="E29" s="15">
        <v>30</v>
      </c>
      <c r="F29" s="15">
        <v>15</v>
      </c>
      <c r="G29" s="15">
        <v>0</v>
      </c>
      <c r="H29" s="15">
        <v>25</v>
      </c>
      <c r="I29" s="15">
        <v>0</v>
      </c>
      <c r="J29" s="15">
        <v>1.74</v>
      </c>
      <c r="K29" s="15">
        <v>0</v>
      </c>
      <c r="L29" s="15">
        <v>0</v>
      </c>
      <c r="M29" s="15">
        <v>0</v>
      </c>
      <c r="N29" s="15">
        <v>10</v>
      </c>
      <c r="O29" s="15">
        <v>30</v>
      </c>
      <c r="P29" s="15">
        <v>3.67</v>
      </c>
      <c r="Q29" s="15">
        <v>3.33</v>
      </c>
      <c r="R29" s="15">
        <v>3.67</v>
      </c>
      <c r="S29" s="15">
        <v>2.33</v>
      </c>
      <c r="T29" s="15">
        <v>3</v>
      </c>
      <c r="U29" s="15">
        <v>45</v>
      </c>
      <c r="V29" s="15">
        <v>49</v>
      </c>
      <c r="W29" s="15">
        <v>4.33</v>
      </c>
      <c r="X29" s="15">
        <v>30</v>
      </c>
      <c r="Y29" s="15">
        <v>4</v>
      </c>
      <c r="Z29" s="15">
        <v>0</v>
      </c>
      <c r="AA29" s="15">
        <v>10</v>
      </c>
      <c r="AB29" s="15">
        <v>270.08</v>
      </c>
    </row>
    <row r="30" spans="1:28" s="4" customFormat="1" x14ac:dyDescent="0.2">
      <c r="A30" s="39" t="s">
        <v>13</v>
      </c>
      <c r="B30" s="37">
        <v>4</v>
      </c>
      <c r="C30" s="28" t="s">
        <v>37</v>
      </c>
      <c r="D30" s="29" t="s">
        <v>52</v>
      </c>
      <c r="E30" s="15">
        <v>30</v>
      </c>
      <c r="F30" s="15">
        <v>15</v>
      </c>
      <c r="G30" s="15">
        <v>0</v>
      </c>
      <c r="H30" s="15">
        <v>20</v>
      </c>
      <c r="I30" s="15">
        <v>0</v>
      </c>
      <c r="J30" s="15">
        <v>2.17</v>
      </c>
      <c r="K30" s="15">
        <v>0</v>
      </c>
      <c r="L30" s="15">
        <v>0</v>
      </c>
      <c r="M30" s="15">
        <v>0</v>
      </c>
      <c r="N30" s="15">
        <v>8</v>
      </c>
      <c r="O30" s="15">
        <v>30</v>
      </c>
      <c r="P30" s="15">
        <v>3.67</v>
      </c>
      <c r="Q30" s="15">
        <v>1</v>
      </c>
      <c r="R30" s="15">
        <v>3.33</v>
      </c>
      <c r="S30" s="15">
        <v>2.33</v>
      </c>
      <c r="T30" s="15">
        <v>3</v>
      </c>
      <c r="U30" s="15">
        <v>10</v>
      </c>
      <c r="V30" s="15">
        <v>32.33</v>
      </c>
      <c r="W30" s="15">
        <v>4</v>
      </c>
      <c r="X30" s="15">
        <v>18.329999999999998</v>
      </c>
      <c r="Y30" s="15">
        <v>0</v>
      </c>
      <c r="Z30" s="15">
        <v>0</v>
      </c>
      <c r="AA30" s="15">
        <v>13.67</v>
      </c>
      <c r="AB30" s="15">
        <v>196.84</v>
      </c>
    </row>
    <row r="31" spans="1:28" s="4" customFormat="1" x14ac:dyDescent="0.2">
      <c r="A31" s="39" t="s">
        <v>13</v>
      </c>
      <c r="B31" s="37">
        <v>17</v>
      </c>
      <c r="C31" s="28" t="s">
        <v>37</v>
      </c>
      <c r="D31" s="29" t="s">
        <v>49</v>
      </c>
      <c r="E31" s="15">
        <v>27</v>
      </c>
      <c r="F31" s="15">
        <v>15</v>
      </c>
      <c r="G31" s="15">
        <v>0</v>
      </c>
      <c r="H31" s="15">
        <v>10</v>
      </c>
      <c r="I31" s="15">
        <v>0</v>
      </c>
      <c r="J31" s="15">
        <v>2.17</v>
      </c>
      <c r="K31" s="15">
        <v>0</v>
      </c>
      <c r="L31" s="15">
        <v>0</v>
      </c>
      <c r="M31" s="15">
        <v>0</v>
      </c>
      <c r="N31" s="15">
        <v>8</v>
      </c>
      <c r="O31" s="15">
        <v>30</v>
      </c>
      <c r="P31" s="15">
        <v>3.67</v>
      </c>
      <c r="Q31" s="15">
        <v>1</v>
      </c>
      <c r="R31" s="15">
        <v>3.33</v>
      </c>
      <c r="S31" s="15">
        <v>2.33</v>
      </c>
      <c r="T31" s="15">
        <v>3</v>
      </c>
      <c r="U31" s="15">
        <v>0</v>
      </c>
      <c r="V31" s="15">
        <v>28</v>
      </c>
      <c r="W31" s="15">
        <v>2.67</v>
      </c>
      <c r="X31" s="15">
        <v>15.33</v>
      </c>
      <c r="Y31" s="15">
        <v>4</v>
      </c>
      <c r="Z31" s="15">
        <v>0</v>
      </c>
      <c r="AA31" s="15">
        <v>9.33</v>
      </c>
      <c r="AB31" s="15">
        <v>164.84</v>
      </c>
    </row>
    <row r="32" spans="1:28" s="4" customFormat="1" x14ac:dyDescent="0.2">
      <c r="A32" s="39" t="s">
        <v>13</v>
      </c>
      <c r="B32" s="37">
        <v>37</v>
      </c>
      <c r="C32" s="28" t="s">
        <v>37</v>
      </c>
      <c r="D32" s="29" t="s">
        <v>100</v>
      </c>
      <c r="E32" s="15">
        <v>24</v>
      </c>
      <c r="F32" s="15">
        <v>15</v>
      </c>
      <c r="G32" s="15">
        <v>0</v>
      </c>
      <c r="H32" s="15">
        <v>10</v>
      </c>
      <c r="I32" s="15">
        <v>0</v>
      </c>
      <c r="J32" s="15">
        <v>2.17</v>
      </c>
      <c r="K32" s="15">
        <v>0</v>
      </c>
      <c r="L32" s="15">
        <v>0</v>
      </c>
      <c r="M32" s="15">
        <v>0</v>
      </c>
      <c r="N32" s="15">
        <v>8</v>
      </c>
      <c r="O32" s="15">
        <v>30</v>
      </c>
      <c r="P32" s="15">
        <v>3.67</v>
      </c>
      <c r="Q32" s="15">
        <v>1</v>
      </c>
      <c r="R32" s="15">
        <v>3.33</v>
      </c>
      <c r="S32" s="15">
        <v>2.33</v>
      </c>
      <c r="T32" s="15">
        <v>3</v>
      </c>
      <c r="U32" s="15">
        <v>0</v>
      </c>
      <c r="V32" s="15">
        <v>20.329999999999998</v>
      </c>
      <c r="W32" s="15">
        <v>0</v>
      </c>
      <c r="X32" s="15">
        <v>15.33</v>
      </c>
      <c r="Y32" s="15">
        <v>3.67</v>
      </c>
      <c r="Z32" s="15">
        <v>0</v>
      </c>
      <c r="AA32" s="15">
        <v>5</v>
      </c>
      <c r="AB32" s="15">
        <v>146.83000000000001</v>
      </c>
    </row>
    <row r="33" spans="1:28" s="4" customFormat="1" ht="22.5" x14ac:dyDescent="0.2">
      <c r="A33" s="39" t="s">
        <v>18</v>
      </c>
      <c r="B33" s="37">
        <v>8</v>
      </c>
      <c r="C33" s="28" t="s">
        <v>37</v>
      </c>
      <c r="D33" s="29" t="s">
        <v>75</v>
      </c>
      <c r="E33" s="15">
        <v>30</v>
      </c>
      <c r="F33" s="15">
        <v>15</v>
      </c>
      <c r="G33" s="15">
        <v>0</v>
      </c>
      <c r="H33" s="15">
        <v>10</v>
      </c>
      <c r="I33" s="15">
        <v>0</v>
      </c>
      <c r="J33" s="15">
        <v>3.06</v>
      </c>
      <c r="K33" s="15">
        <v>0</v>
      </c>
      <c r="L33" s="15">
        <v>0</v>
      </c>
      <c r="M33" s="15">
        <v>0</v>
      </c>
      <c r="N33" s="15">
        <v>8</v>
      </c>
      <c r="O33" s="15">
        <v>30</v>
      </c>
      <c r="P33" s="15">
        <v>2</v>
      </c>
      <c r="Q33" s="15">
        <v>4</v>
      </c>
      <c r="R33" s="15">
        <v>4</v>
      </c>
      <c r="S33" s="15">
        <v>2.33</v>
      </c>
      <c r="T33" s="15">
        <v>4</v>
      </c>
      <c r="U33" s="15">
        <v>18.329999999999998</v>
      </c>
      <c r="V33" s="15">
        <v>30.22</v>
      </c>
      <c r="W33" s="15">
        <v>0</v>
      </c>
      <c r="X33" s="15">
        <v>13.67</v>
      </c>
      <c r="Y33" s="15">
        <v>7</v>
      </c>
      <c r="Z33" s="15">
        <v>0</v>
      </c>
      <c r="AA33" s="15">
        <v>0.33</v>
      </c>
      <c r="AB33" s="15">
        <v>181.94</v>
      </c>
    </row>
    <row r="34" spans="1:28" s="4" customFormat="1" ht="22.5" x14ac:dyDescent="0.2">
      <c r="A34" s="39" t="s">
        <v>18</v>
      </c>
      <c r="B34" s="37">
        <v>15</v>
      </c>
      <c r="C34" s="28" t="s">
        <v>37</v>
      </c>
      <c r="D34" s="29" t="s">
        <v>42</v>
      </c>
      <c r="E34" s="15">
        <v>24</v>
      </c>
      <c r="F34" s="15">
        <v>8.6</v>
      </c>
      <c r="G34" s="15">
        <v>0</v>
      </c>
      <c r="H34" s="15">
        <v>0</v>
      </c>
      <c r="I34" s="15">
        <v>0</v>
      </c>
      <c r="J34" s="15">
        <v>2.76</v>
      </c>
      <c r="K34" s="15">
        <v>0</v>
      </c>
      <c r="L34" s="15">
        <v>0</v>
      </c>
      <c r="M34" s="15">
        <v>0</v>
      </c>
      <c r="N34" s="15">
        <v>8</v>
      </c>
      <c r="O34" s="15">
        <v>25</v>
      </c>
      <c r="P34" s="15">
        <v>1</v>
      </c>
      <c r="Q34" s="15">
        <v>4</v>
      </c>
      <c r="R34" s="15">
        <v>4.67</v>
      </c>
      <c r="S34" s="15">
        <v>4.33</v>
      </c>
      <c r="T34" s="15">
        <v>3</v>
      </c>
      <c r="U34" s="15">
        <v>0</v>
      </c>
      <c r="V34" s="15">
        <v>50</v>
      </c>
      <c r="W34" s="15">
        <v>0</v>
      </c>
      <c r="X34" s="15">
        <v>12</v>
      </c>
      <c r="Y34" s="15">
        <v>0</v>
      </c>
      <c r="Z34" s="15">
        <v>0</v>
      </c>
      <c r="AA34" s="15">
        <v>21</v>
      </c>
      <c r="AB34" s="15">
        <v>168.36</v>
      </c>
    </row>
    <row r="35" spans="1:28" s="4" customFormat="1" x14ac:dyDescent="0.2">
      <c r="A35" s="39" t="s">
        <v>18</v>
      </c>
      <c r="B35" s="37">
        <v>53</v>
      </c>
      <c r="C35" s="28" t="s">
        <v>37</v>
      </c>
      <c r="D35" s="29" t="s">
        <v>135</v>
      </c>
      <c r="E35" s="15">
        <v>18</v>
      </c>
      <c r="F35" s="15">
        <v>15</v>
      </c>
      <c r="G35" s="15">
        <v>0</v>
      </c>
      <c r="H35" s="15">
        <v>0</v>
      </c>
      <c r="I35" s="15">
        <v>0</v>
      </c>
      <c r="J35" s="15">
        <v>2.76</v>
      </c>
      <c r="K35" s="15">
        <v>0</v>
      </c>
      <c r="L35" s="15">
        <v>0</v>
      </c>
      <c r="M35" s="15">
        <v>0</v>
      </c>
      <c r="N35" s="15">
        <v>0</v>
      </c>
      <c r="O35" s="15">
        <v>25</v>
      </c>
      <c r="P35" s="15">
        <v>1</v>
      </c>
      <c r="Q35" s="15">
        <v>4</v>
      </c>
      <c r="R35" s="15">
        <v>4.67</v>
      </c>
      <c r="S35" s="15">
        <v>4.33</v>
      </c>
      <c r="T35" s="15">
        <v>3</v>
      </c>
      <c r="U35" s="15">
        <v>0</v>
      </c>
      <c r="V35" s="15">
        <v>30.05</v>
      </c>
      <c r="W35" s="15">
        <v>0</v>
      </c>
      <c r="X35" s="15">
        <v>12</v>
      </c>
      <c r="Y35" s="15">
        <v>9.33</v>
      </c>
      <c r="Z35" s="15">
        <v>0</v>
      </c>
      <c r="AA35" s="15">
        <v>6.67</v>
      </c>
      <c r="AB35" s="15">
        <v>135.81</v>
      </c>
    </row>
    <row r="36" spans="1:28" s="4" customFormat="1" ht="22.5" x14ac:dyDescent="0.2">
      <c r="A36" s="39" t="s">
        <v>18</v>
      </c>
      <c r="B36" s="37">
        <v>73</v>
      </c>
      <c r="C36" s="28" t="s">
        <v>37</v>
      </c>
      <c r="D36" s="29" t="s">
        <v>111</v>
      </c>
      <c r="E36" s="15">
        <v>12</v>
      </c>
      <c r="F36" s="15">
        <v>15</v>
      </c>
      <c r="G36" s="15">
        <v>0</v>
      </c>
      <c r="H36" s="15">
        <v>0</v>
      </c>
      <c r="I36" s="15">
        <v>0</v>
      </c>
      <c r="J36" s="15">
        <v>2.76</v>
      </c>
      <c r="K36" s="15">
        <v>0</v>
      </c>
      <c r="L36" s="15">
        <v>0</v>
      </c>
      <c r="M36" s="15">
        <v>0</v>
      </c>
      <c r="N36" s="15">
        <v>0</v>
      </c>
      <c r="O36" s="15">
        <v>25</v>
      </c>
      <c r="P36" s="15">
        <v>1</v>
      </c>
      <c r="Q36" s="15">
        <v>4</v>
      </c>
      <c r="R36" s="15">
        <v>4.67</v>
      </c>
      <c r="S36" s="15">
        <v>4.33</v>
      </c>
      <c r="T36" s="15">
        <v>3</v>
      </c>
      <c r="U36" s="15">
        <v>0</v>
      </c>
      <c r="V36" s="15">
        <v>34</v>
      </c>
      <c r="W36" s="15">
        <v>0</v>
      </c>
      <c r="X36" s="15">
        <v>0</v>
      </c>
      <c r="Y36" s="15">
        <v>8.67</v>
      </c>
      <c r="Z36" s="15">
        <v>0</v>
      </c>
      <c r="AA36" s="15">
        <v>6</v>
      </c>
      <c r="AB36" s="15">
        <v>120.42</v>
      </c>
    </row>
    <row r="37" spans="1:28" s="4" customFormat="1" ht="22.5" x14ac:dyDescent="0.2">
      <c r="A37" s="39" t="s">
        <v>18</v>
      </c>
      <c r="B37" s="37">
        <v>78</v>
      </c>
      <c r="C37" s="28" t="s">
        <v>37</v>
      </c>
      <c r="D37" s="29" t="s">
        <v>110</v>
      </c>
      <c r="E37" s="15">
        <v>15</v>
      </c>
      <c r="F37" s="15">
        <v>11.8</v>
      </c>
      <c r="G37" s="15">
        <v>0</v>
      </c>
      <c r="H37" s="15">
        <v>0</v>
      </c>
      <c r="I37" s="15">
        <v>0</v>
      </c>
      <c r="J37" s="15">
        <v>2.76</v>
      </c>
      <c r="K37" s="15">
        <v>0</v>
      </c>
      <c r="L37" s="15">
        <v>0</v>
      </c>
      <c r="M37" s="15">
        <v>0</v>
      </c>
      <c r="N37" s="15">
        <v>0</v>
      </c>
      <c r="O37" s="15">
        <v>25</v>
      </c>
      <c r="P37" s="15">
        <v>1</v>
      </c>
      <c r="Q37" s="15">
        <v>4</v>
      </c>
      <c r="R37" s="15">
        <v>4.67</v>
      </c>
      <c r="S37" s="15">
        <v>4.33</v>
      </c>
      <c r="T37" s="15">
        <v>3</v>
      </c>
      <c r="U37" s="15">
        <v>0</v>
      </c>
      <c r="V37" s="15">
        <v>21.01</v>
      </c>
      <c r="W37" s="15">
        <v>0</v>
      </c>
      <c r="X37" s="15">
        <v>12</v>
      </c>
      <c r="Y37" s="15">
        <v>8.67</v>
      </c>
      <c r="Z37" s="15">
        <v>0</v>
      </c>
      <c r="AA37" s="15">
        <v>5</v>
      </c>
      <c r="AB37" s="15">
        <v>118.23</v>
      </c>
    </row>
    <row r="38" spans="1:28" s="4" customFormat="1" ht="22.5" x14ac:dyDescent="0.2">
      <c r="A38" s="39" t="s">
        <v>18</v>
      </c>
      <c r="B38" s="37">
        <v>84</v>
      </c>
      <c r="C38" s="28" t="s">
        <v>37</v>
      </c>
      <c r="D38" s="29" t="s">
        <v>150</v>
      </c>
      <c r="E38" s="15">
        <v>27</v>
      </c>
      <c r="F38" s="15">
        <v>13.4</v>
      </c>
      <c r="G38" s="15">
        <v>0</v>
      </c>
      <c r="H38" s="15">
        <v>0</v>
      </c>
      <c r="I38" s="15">
        <v>0</v>
      </c>
      <c r="J38" s="15">
        <v>2.76</v>
      </c>
      <c r="K38" s="15">
        <v>0</v>
      </c>
      <c r="L38" s="15">
        <v>0</v>
      </c>
      <c r="M38" s="15">
        <v>0</v>
      </c>
      <c r="N38" s="15">
        <v>0</v>
      </c>
      <c r="O38" s="15">
        <v>25</v>
      </c>
      <c r="P38" s="15">
        <v>1</v>
      </c>
      <c r="Q38" s="15">
        <v>4</v>
      </c>
      <c r="R38" s="15">
        <v>4.67</v>
      </c>
      <c r="S38" s="15">
        <v>4.33</v>
      </c>
      <c r="T38" s="15">
        <v>3</v>
      </c>
      <c r="U38" s="15">
        <v>0</v>
      </c>
      <c r="V38" s="15">
        <v>7.2</v>
      </c>
      <c r="W38" s="15">
        <v>0</v>
      </c>
      <c r="X38" s="15">
        <v>9.33</v>
      </c>
      <c r="Y38" s="15">
        <v>7.67</v>
      </c>
      <c r="Z38" s="15">
        <v>0</v>
      </c>
      <c r="AA38" s="15">
        <v>1.67</v>
      </c>
      <c r="AB38" s="15">
        <v>111.03</v>
      </c>
    </row>
    <row r="39" spans="1:28" s="4" customFormat="1" ht="22.5" x14ac:dyDescent="0.2">
      <c r="A39" s="39" t="s">
        <v>18</v>
      </c>
      <c r="B39" s="37">
        <v>86</v>
      </c>
      <c r="C39" s="28" t="s">
        <v>37</v>
      </c>
      <c r="D39" s="29" t="s">
        <v>152</v>
      </c>
      <c r="E39" s="15">
        <v>9</v>
      </c>
      <c r="F39" s="15">
        <v>11.8</v>
      </c>
      <c r="G39" s="15">
        <v>0</v>
      </c>
      <c r="H39" s="15">
        <v>0</v>
      </c>
      <c r="I39" s="15">
        <v>0</v>
      </c>
      <c r="J39" s="15">
        <v>2.76</v>
      </c>
      <c r="K39" s="15">
        <v>0</v>
      </c>
      <c r="L39" s="15">
        <v>0</v>
      </c>
      <c r="M39" s="15">
        <v>0</v>
      </c>
      <c r="N39" s="15">
        <v>0</v>
      </c>
      <c r="O39" s="15">
        <v>25</v>
      </c>
      <c r="P39" s="15">
        <v>1</v>
      </c>
      <c r="Q39" s="15">
        <v>4</v>
      </c>
      <c r="R39" s="15">
        <v>4.67</v>
      </c>
      <c r="S39" s="15">
        <v>4.33</v>
      </c>
      <c r="T39" s="15">
        <v>3</v>
      </c>
      <c r="U39" s="15">
        <v>0</v>
      </c>
      <c r="V39" s="15">
        <v>17.27</v>
      </c>
      <c r="W39" s="15">
        <v>0</v>
      </c>
      <c r="X39" s="15">
        <v>12</v>
      </c>
      <c r="Y39" s="15">
        <v>8.67</v>
      </c>
      <c r="Z39" s="15">
        <v>0</v>
      </c>
      <c r="AA39" s="15">
        <v>6</v>
      </c>
      <c r="AB39" s="15">
        <v>109.49</v>
      </c>
    </row>
    <row r="40" spans="1:28" s="4" customFormat="1" ht="22.5" x14ac:dyDescent="0.2">
      <c r="A40" s="39" t="s">
        <v>18</v>
      </c>
      <c r="B40" s="37">
        <v>95</v>
      </c>
      <c r="C40" s="28" t="s">
        <v>37</v>
      </c>
      <c r="D40" s="29" t="s">
        <v>77</v>
      </c>
      <c r="E40" s="15">
        <v>21</v>
      </c>
      <c r="F40" s="15">
        <v>6</v>
      </c>
      <c r="G40" s="15">
        <v>0</v>
      </c>
      <c r="H40" s="15">
        <v>0</v>
      </c>
      <c r="I40" s="15">
        <v>0</v>
      </c>
      <c r="J40" s="15">
        <v>2.76</v>
      </c>
      <c r="K40" s="15">
        <v>0</v>
      </c>
      <c r="L40" s="15">
        <v>0</v>
      </c>
      <c r="M40" s="15">
        <v>0</v>
      </c>
      <c r="N40" s="15">
        <v>0</v>
      </c>
      <c r="O40" s="15">
        <v>25</v>
      </c>
      <c r="P40" s="15">
        <v>1</v>
      </c>
      <c r="Q40" s="15">
        <v>4</v>
      </c>
      <c r="R40" s="15">
        <v>4.67</v>
      </c>
      <c r="S40" s="15">
        <v>4.33</v>
      </c>
      <c r="T40" s="15">
        <v>3</v>
      </c>
      <c r="U40" s="15">
        <v>0</v>
      </c>
      <c r="V40" s="15">
        <v>5.95</v>
      </c>
      <c r="W40" s="15">
        <v>0</v>
      </c>
      <c r="X40" s="15">
        <v>12</v>
      </c>
      <c r="Y40" s="15">
        <v>8.67</v>
      </c>
      <c r="Z40" s="15">
        <v>0</v>
      </c>
      <c r="AA40" s="15">
        <v>6.67</v>
      </c>
      <c r="AB40" s="15">
        <v>105.04</v>
      </c>
    </row>
    <row r="41" spans="1:28" s="4" customFormat="1" ht="22.5" x14ac:dyDescent="0.2">
      <c r="A41" s="39" t="s">
        <v>117</v>
      </c>
      <c r="B41" s="37">
        <v>2</v>
      </c>
      <c r="C41" s="28" t="s">
        <v>37</v>
      </c>
      <c r="D41" s="29" t="s">
        <v>118</v>
      </c>
      <c r="E41" s="15">
        <v>30</v>
      </c>
      <c r="F41" s="15">
        <v>15</v>
      </c>
      <c r="G41" s="15">
        <v>0</v>
      </c>
      <c r="H41" s="15">
        <v>25</v>
      </c>
      <c r="I41" s="15">
        <v>0</v>
      </c>
      <c r="J41" s="15">
        <v>3.68</v>
      </c>
      <c r="K41" s="15">
        <v>0</v>
      </c>
      <c r="L41" s="15">
        <v>0</v>
      </c>
      <c r="M41" s="15">
        <v>0</v>
      </c>
      <c r="N41" s="15">
        <v>10</v>
      </c>
      <c r="O41" s="15">
        <v>25</v>
      </c>
      <c r="P41" s="15">
        <v>2</v>
      </c>
      <c r="Q41" s="15">
        <v>1.67</v>
      </c>
      <c r="R41" s="15">
        <v>3</v>
      </c>
      <c r="S41" s="15">
        <v>2</v>
      </c>
      <c r="T41" s="15">
        <v>3</v>
      </c>
      <c r="U41" s="15">
        <v>8.33</v>
      </c>
      <c r="V41" s="15">
        <v>50</v>
      </c>
      <c r="W41" s="15">
        <v>1.33</v>
      </c>
      <c r="X41" s="15">
        <v>23</v>
      </c>
      <c r="Y41" s="15">
        <v>8.33</v>
      </c>
      <c r="Z41" s="15">
        <v>0</v>
      </c>
      <c r="AA41" s="15">
        <v>10</v>
      </c>
      <c r="AB41" s="15">
        <v>221.35</v>
      </c>
    </row>
    <row r="42" spans="1:28" s="4" customFormat="1" ht="22.5" x14ac:dyDescent="0.2">
      <c r="A42" s="39" t="s">
        <v>24</v>
      </c>
      <c r="B42" s="37">
        <v>31</v>
      </c>
      <c r="C42" s="28" t="s">
        <v>37</v>
      </c>
      <c r="D42" s="29" t="s">
        <v>25</v>
      </c>
      <c r="E42" s="15">
        <v>27</v>
      </c>
      <c r="F42" s="15">
        <v>15</v>
      </c>
      <c r="G42" s="15">
        <v>0</v>
      </c>
      <c r="H42" s="15">
        <v>10</v>
      </c>
      <c r="I42" s="15">
        <v>0</v>
      </c>
      <c r="J42" s="15">
        <v>1.34</v>
      </c>
      <c r="K42" s="15">
        <v>0</v>
      </c>
      <c r="L42" s="15">
        <v>0</v>
      </c>
      <c r="M42" s="15">
        <v>0</v>
      </c>
      <c r="N42" s="15">
        <v>3</v>
      </c>
      <c r="O42" s="15">
        <v>30</v>
      </c>
      <c r="P42" s="15">
        <v>2.33</v>
      </c>
      <c r="Q42" s="15">
        <v>2.33</v>
      </c>
      <c r="R42" s="15">
        <v>2.33</v>
      </c>
      <c r="S42" s="15">
        <v>1</v>
      </c>
      <c r="T42" s="15">
        <v>1.67</v>
      </c>
      <c r="U42" s="15">
        <v>0</v>
      </c>
      <c r="V42" s="15">
        <v>24.65</v>
      </c>
      <c r="W42" s="15">
        <v>1</v>
      </c>
      <c r="X42" s="15">
        <v>16.670000000000002</v>
      </c>
      <c r="Y42" s="15">
        <v>6.33</v>
      </c>
      <c r="Z42" s="15">
        <v>0</v>
      </c>
      <c r="AA42" s="15">
        <v>7.33</v>
      </c>
      <c r="AB42" s="15">
        <v>152</v>
      </c>
    </row>
    <row r="43" spans="1:28" s="4" customFormat="1" x14ac:dyDescent="0.2">
      <c r="A43" s="39" t="s">
        <v>24</v>
      </c>
      <c r="B43" s="37">
        <v>33</v>
      </c>
      <c r="C43" s="28" t="s">
        <v>37</v>
      </c>
      <c r="D43" s="29" t="s">
        <v>28</v>
      </c>
      <c r="E43" s="15">
        <v>30</v>
      </c>
      <c r="F43" s="15">
        <v>15</v>
      </c>
      <c r="G43" s="15">
        <v>0</v>
      </c>
      <c r="H43" s="15">
        <v>10</v>
      </c>
      <c r="I43" s="15">
        <v>0</v>
      </c>
      <c r="J43" s="15">
        <v>1.34</v>
      </c>
      <c r="K43" s="15">
        <v>0</v>
      </c>
      <c r="L43" s="15">
        <v>0</v>
      </c>
      <c r="M43" s="15">
        <v>0</v>
      </c>
      <c r="N43" s="15">
        <v>3</v>
      </c>
      <c r="O43" s="15">
        <v>30</v>
      </c>
      <c r="P43" s="15">
        <v>2.33</v>
      </c>
      <c r="Q43" s="15">
        <v>2.33</v>
      </c>
      <c r="R43" s="15">
        <v>2.33</v>
      </c>
      <c r="S43" s="15">
        <v>1</v>
      </c>
      <c r="T43" s="15">
        <v>1.67</v>
      </c>
      <c r="U43" s="15">
        <v>0</v>
      </c>
      <c r="V43" s="15">
        <v>6</v>
      </c>
      <c r="W43" s="15">
        <v>1.33</v>
      </c>
      <c r="X43" s="15">
        <v>28</v>
      </c>
      <c r="Y43" s="15">
        <v>6.67</v>
      </c>
      <c r="Z43" s="15">
        <v>0</v>
      </c>
      <c r="AA43" s="15">
        <v>9</v>
      </c>
      <c r="AB43" s="15">
        <v>150.01</v>
      </c>
    </row>
    <row r="44" spans="1:28" s="4" customFormat="1" ht="22.5" x14ac:dyDescent="0.2">
      <c r="A44" s="39" t="s">
        <v>82</v>
      </c>
      <c r="B44" s="37">
        <v>5</v>
      </c>
      <c r="C44" s="28" t="s">
        <v>37</v>
      </c>
      <c r="D44" s="29" t="s">
        <v>83</v>
      </c>
      <c r="E44" s="15">
        <v>30</v>
      </c>
      <c r="F44" s="15">
        <v>15</v>
      </c>
      <c r="G44" s="15">
        <v>0</v>
      </c>
      <c r="H44" s="15">
        <v>25</v>
      </c>
      <c r="I44" s="15">
        <v>0</v>
      </c>
      <c r="J44" s="15">
        <v>1.35</v>
      </c>
      <c r="K44" s="15">
        <v>0</v>
      </c>
      <c r="L44" s="15">
        <v>0</v>
      </c>
      <c r="M44" s="15">
        <v>0</v>
      </c>
      <c r="N44" s="15">
        <v>10</v>
      </c>
      <c r="O44" s="15">
        <v>30</v>
      </c>
      <c r="P44" s="15">
        <v>2.33</v>
      </c>
      <c r="Q44" s="15">
        <v>1.33</v>
      </c>
      <c r="R44" s="15">
        <v>2</v>
      </c>
      <c r="S44" s="15">
        <v>2</v>
      </c>
      <c r="T44" s="15">
        <v>2</v>
      </c>
      <c r="U44" s="15">
        <v>25</v>
      </c>
      <c r="V44" s="15">
        <v>10.35</v>
      </c>
      <c r="W44" s="15">
        <v>4</v>
      </c>
      <c r="X44" s="15">
        <v>16.329999999999998</v>
      </c>
      <c r="Y44" s="15">
        <v>4</v>
      </c>
      <c r="Z44" s="15">
        <v>0</v>
      </c>
      <c r="AA44" s="15">
        <v>10</v>
      </c>
      <c r="AB44" s="15">
        <v>190.7</v>
      </c>
    </row>
    <row r="45" spans="1:28" s="4" customFormat="1" ht="22.5" x14ac:dyDescent="0.2">
      <c r="A45" s="39" t="s">
        <v>82</v>
      </c>
      <c r="B45" s="37">
        <v>66</v>
      </c>
      <c r="C45" s="28" t="s">
        <v>37</v>
      </c>
      <c r="D45" s="29" t="s">
        <v>142</v>
      </c>
      <c r="E45" s="15">
        <v>24</v>
      </c>
      <c r="F45" s="15">
        <v>15</v>
      </c>
      <c r="G45" s="15">
        <v>0</v>
      </c>
      <c r="H45" s="15">
        <v>0</v>
      </c>
      <c r="I45" s="15">
        <v>0</v>
      </c>
      <c r="J45" s="15">
        <v>1.35</v>
      </c>
      <c r="K45" s="15">
        <v>0</v>
      </c>
      <c r="L45" s="15">
        <v>0</v>
      </c>
      <c r="M45" s="15">
        <v>0</v>
      </c>
      <c r="N45" s="15">
        <v>0</v>
      </c>
      <c r="O45" s="15">
        <v>30</v>
      </c>
      <c r="P45" s="15">
        <v>2.33</v>
      </c>
      <c r="Q45" s="15">
        <v>1.33</v>
      </c>
      <c r="R45" s="15">
        <v>2</v>
      </c>
      <c r="S45" s="15">
        <v>2</v>
      </c>
      <c r="T45" s="15">
        <v>2</v>
      </c>
      <c r="U45" s="15">
        <v>0</v>
      </c>
      <c r="V45" s="15">
        <v>24.1</v>
      </c>
      <c r="W45" s="15">
        <v>2</v>
      </c>
      <c r="X45" s="15">
        <v>14</v>
      </c>
      <c r="Y45" s="15">
        <v>4</v>
      </c>
      <c r="Z45" s="15">
        <v>0</v>
      </c>
      <c r="AA45" s="15">
        <v>5</v>
      </c>
      <c r="AB45" s="15">
        <v>129.12</v>
      </c>
    </row>
    <row r="46" spans="1:28" s="4" customFormat="1" ht="22.5" customHeight="1" x14ac:dyDescent="0.2">
      <c r="A46" s="39" t="s">
        <v>82</v>
      </c>
      <c r="B46" s="37">
        <v>76</v>
      </c>
      <c r="C46" s="28" t="s">
        <v>37</v>
      </c>
      <c r="D46" s="29" t="s">
        <v>147</v>
      </c>
      <c r="E46" s="15">
        <v>27</v>
      </c>
      <c r="F46" s="15">
        <v>15</v>
      </c>
      <c r="G46" s="15">
        <v>0</v>
      </c>
      <c r="H46" s="15">
        <v>0</v>
      </c>
      <c r="I46" s="15">
        <v>0</v>
      </c>
      <c r="J46" s="15">
        <v>2.29</v>
      </c>
      <c r="K46" s="15">
        <v>0</v>
      </c>
      <c r="L46" s="15">
        <v>0</v>
      </c>
      <c r="M46" s="15">
        <v>0</v>
      </c>
      <c r="N46" s="15">
        <v>0</v>
      </c>
      <c r="O46" s="15">
        <v>30</v>
      </c>
      <c r="P46" s="15">
        <v>2.33</v>
      </c>
      <c r="Q46" s="15">
        <v>2</v>
      </c>
      <c r="R46" s="15">
        <v>1.67</v>
      </c>
      <c r="S46" s="15">
        <v>1</v>
      </c>
      <c r="T46" s="15">
        <v>2</v>
      </c>
      <c r="U46" s="15">
        <v>4.33</v>
      </c>
      <c r="V46" s="15">
        <v>8.67</v>
      </c>
      <c r="W46" s="15">
        <v>2</v>
      </c>
      <c r="X46" s="15">
        <v>11.67</v>
      </c>
      <c r="Y46" s="15">
        <v>4.67</v>
      </c>
      <c r="Z46" s="15">
        <v>0</v>
      </c>
      <c r="AA46" s="15">
        <v>5</v>
      </c>
      <c r="AB46" s="15">
        <v>119.63</v>
      </c>
    </row>
    <row r="47" spans="1:28" s="4" customFormat="1" x14ac:dyDescent="0.2">
      <c r="A47" s="39" t="s">
        <v>14</v>
      </c>
      <c r="B47" s="37">
        <v>71</v>
      </c>
      <c r="C47" s="28" t="s">
        <v>37</v>
      </c>
      <c r="D47" s="29" t="s">
        <v>144</v>
      </c>
      <c r="E47" s="15">
        <v>30</v>
      </c>
      <c r="F47" s="15">
        <v>6</v>
      </c>
      <c r="G47" s="15">
        <v>0</v>
      </c>
      <c r="H47" s="15">
        <v>10</v>
      </c>
      <c r="I47" s="15">
        <v>0</v>
      </c>
      <c r="J47" s="15">
        <v>2.23</v>
      </c>
      <c r="K47" s="15">
        <v>0</v>
      </c>
      <c r="L47" s="15">
        <v>0</v>
      </c>
      <c r="M47" s="15">
        <v>0</v>
      </c>
      <c r="N47" s="15">
        <v>8</v>
      </c>
      <c r="O47" s="15">
        <v>25</v>
      </c>
      <c r="P47" s="15">
        <v>2.33</v>
      </c>
      <c r="Q47" s="15">
        <v>2</v>
      </c>
      <c r="R47" s="15">
        <v>2.33</v>
      </c>
      <c r="S47" s="15">
        <v>2.33</v>
      </c>
      <c r="T47" s="15">
        <v>3</v>
      </c>
      <c r="U47" s="15">
        <v>0</v>
      </c>
      <c r="V47" s="15">
        <v>8</v>
      </c>
      <c r="W47" s="15">
        <v>0</v>
      </c>
      <c r="X47" s="15">
        <v>11</v>
      </c>
      <c r="Y47" s="15">
        <v>3</v>
      </c>
      <c r="Z47" s="15">
        <v>0</v>
      </c>
      <c r="AA47" s="15">
        <v>6</v>
      </c>
      <c r="AB47" s="15">
        <v>121.23</v>
      </c>
    </row>
    <row r="48" spans="1:28" s="4" customFormat="1" ht="22.5" x14ac:dyDescent="0.2">
      <c r="A48" s="39" t="s">
        <v>14</v>
      </c>
      <c r="B48" s="37">
        <v>82</v>
      </c>
      <c r="C48" s="28" t="s">
        <v>37</v>
      </c>
      <c r="D48" s="29" t="s">
        <v>41</v>
      </c>
      <c r="E48" s="15">
        <v>27</v>
      </c>
      <c r="F48" s="15">
        <v>4.5</v>
      </c>
      <c r="G48" s="15">
        <v>0</v>
      </c>
      <c r="H48" s="15">
        <v>10</v>
      </c>
      <c r="I48" s="15">
        <v>0</v>
      </c>
      <c r="J48" s="15">
        <v>2.23</v>
      </c>
      <c r="K48" s="15">
        <v>0</v>
      </c>
      <c r="L48" s="15">
        <v>0</v>
      </c>
      <c r="M48" s="15">
        <v>0</v>
      </c>
      <c r="N48" s="15">
        <v>3</v>
      </c>
      <c r="O48" s="15">
        <v>25</v>
      </c>
      <c r="P48" s="15">
        <v>2.33</v>
      </c>
      <c r="Q48" s="15">
        <v>2</v>
      </c>
      <c r="R48" s="15">
        <v>2.33</v>
      </c>
      <c r="S48" s="15">
        <v>2.33</v>
      </c>
      <c r="T48" s="15">
        <v>3</v>
      </c>
      <c r="U48" s="15">
        <v>0</v>
      </c>
      <c r="V48" s="15">
        <v>8</v>
      </c>
      <c r="W48" s="15">
        <v>0</v>
      </c>
      <c r="X48" s="15">
        <v>11</v>
      </c>
      <c r="Y48" s="15">
        <v>3</v>
      </c>
      <c r="Z48" s="15">
        <v>0</v>
      </c>
      <c r="AA48" s="15">
        <v>7.33</v>
      </c>
      <c r="AB48" s="15">
        <v>113.06</v>
      </c>
    </row>
    <row r="49" spans="1:28" s="4" customFormat="1" ht="22.5" x14ac:dyDescent="0.2">
      <c r="A49" s="39" t="s">
        <v>11</v>
      </c>
      <c r="B49" s="37">
        <v>50</v>
      </c>
      <c r="C49" s="28" t="s">
        <v>37</v>
      </c>
      <c r="D49" s="29" t="s">
        <v>73</v>
      </c>
      <c r="E49" s="15">
        <v>30</v>
      </c>
      <c r="F49" s="15">
        <v>15</v>
      </c>
      <c r="G49" s="15">
        <v>0</v>
      </c>
      <c r="H49" s="15">
        <v>0</v>
      </c>
      <c r="I49" s="15">
        <v>0</v>
      </c>
      <c r="J49" s="15">
        <v>1.19</v>
      </c>
      <c r="K49" s="15">
        <v>0</v>
      </c>
      <c r="L49" s="15">
        <v>0</v>
      </c>
      <c r="M49" s="15">
        <v>0</v>
      </c>
      <c r="N49" s="15">
        <v>0</v>
      </c>
      <c r="O49" s="15">
        <v>30</v>
      </c>
      <c r="P49" s="15">
        <v>2.67</v>
      </c>
      <c r="Q49" s="15">
        <v>1.33</v>
      </c>
      <c r="R49" s="15">
        <v>3</v>
      </c>
      <c r="S49" s="15">
        <v>1.33</v>
      </c>
      <c r="T49" s="15">
        <v>2</v>
      </c>
      <c r="U49" s="15">
        <v>0.33</v>
      </c>
      <c r="V49" s="15">
        <v>25.85</v>
      </c>
      <c r="W49" s="15">
        <v>1</v>
      </c>
      <c r="X49" s="15">
        <v>13.67</v>
      </c>
      <c r="Y49" s="15">
        <v>4</v>
      </c>
      <c r="Z49" s="15">
        <v>0</v>
      </c>
      <c r="AA49" s="15">
        <v>7</v>
      </c>
      <c r="AB49" s="15">
        <v>138.37</v>
      </c>
    </row>
    <row r="50" spans="1:28" s="4" customFormat="1" x14ac:dyDescent="0.2">
      <c r="A50" s="39" t="s">
        <v>11</v>
      </c>
      <c r="B50" s="37">
        <v>87</v>
      </c>
      <c r="C50" s="28" t="s">
        <v>37</v>
      </c>
      <c r="D50" s="29" t="s">
        <v>32</v>
      </c>
      <c r="E50" s="15">
        <v>27</v>
      </c>
      <c r="F50" s="15">
        <v>15</v>
      </c>
      <c r="G50" s="15">
        <v>0</v>
      </c>
      <c r="H50" s="15">
        <v>0</v>
      </c>
      <c r="I50" s="15">
        <v>0</v>
      </c>
      <c r="J50" s="15">
        <v>1.39</v>
      </c>
      <c r="K50" s="15">
        <v>0</v>
      </c>
      <c r="L50" s="15">
        <v>0</v>
      </c>
      <c r="M50" s="15">
        <v>0</v>
      </c>
      <c r="N50" s="15">
        <v>0</v>
      </c>
      <c r="O50" s="15">
        <v>30</v>
      </c>
      <c r="P50" s="15">
        <v>2</v>
      </c>
      <c r="Q50" s="15">
        <v>1.33</v>
      </c>
      <c r="R50" s="15">
        <v>2.67</v>
      </c>
      <c r="S50" s="15">
        <v>2</v>
      </c>
      <c r="T50" s="15">
        <v>2.33</v>
      </c>
      <c r="U50" s="15">
        <v>0</v>
      </c>
      <c r="V50" s="15">
        <v>0</v>
      </c>
      <c r="W50" s="15">
        <v>0.33</v>
      </c>
      <c r="X50" s="15">
        <v>12.67</v>
      </c>
      <c r="Y50" s="15">
        <v>2.33</v>
      </c>
      <c r="Z50" s="15">
        <v>0</v>
      </c>
      <c r="AA50" s="15">
        <v>9.67</v>
      </c>
      <c r="AB50" s="15">
        <v>108.72</v>
      </c>
    </row>
    <row r="51" spans="1:28" s="4" customFormat="1" ht="11.25" customHeight="1" x14ac:dyDescent="0.2">
      <c r="A51" s="39" t="s">
        <v>70</v>
      </c>
      <c r="B51" s="37">
        <v>18</v>
      </c>
      <c r="C51" s="28" t="s">
        <v>37</v>
      </c>
      <c r="D51" s="29" t="s">
        <v>71</v>
      </c>
      <c r="E51" s="15">
        <v>30</v>
      </c>
      <c r="F51" s="15">
        <v>3</v>
      </c>
      <c r="G51" s="15">
        <v>0</v>
      </c>
      <c r="H51" s="15">
        <v>20</v>
      </c>
      <c r="I51" s="15">
        <v>0</v>
      </c>
      <c r="J51" s="15">
        <v>2.2000000000000002</v>
      </c>
      <c r="K51" s="15">
        <v>0</v>
      </c>
      <c r="L51" s="15">
        <v>0</v>
      </c>
      <c r="M51" s="15">
        <v>0</v>
      </c>
      <c r="N51" s="15">
        <v>10</v>
      </c>
      <c r="O51" s="15">
        <v>30</v>
      </c>
      <c r="P51" s="15">
        <v>2</v>
      </c>
      <c r="Q51" s="15">
        <v>3.33</v>
      </c>
      <c r="R51" s="15">
        <v>3.33</v>
      </c>
      <c r="S51" s="15">
        <v>3.67</v>
      </c>
      <c r="T51" s="15">
        <v>1.67</v>
      </c>
      <c r="U51" s="15">
        <v>0</v>
      </c>
      <c r="V51" s="15">
        <v>19.260000000000002</v>
      </c>
      <c r="W51" s="15">
        <v>1</v>
      </c>
      <c r="X51" s="15">
        <v>18</v>
      </c>
      <c r="Y51" s="15">
        <v>8.67</v>
      </c>
      <c r="Z51" s="15">
        <v>0</v>
      </c>
      <c r="AA51" s="15">
        <v>8.33</v>
      </c>
      <c r="AB51" s="15">
        <v>164.46</v>
      </c>
    </row>
    <row r="52" spans="1:28" s="4" customFormat="1" ht="22.5" x14ac:dyDescent="0.2">
      <c r="A52" s="39" t="s">
        <v>35</v>
      </c>
      <c r="B52" s="37">
        <v>9</v>
      </c>
      <c r="C52" s="28" t="s">
        <v>38</v>
      </c>
      <c r="D52" s="29" t="s">
        <v>81</v>
      </c>
      <c r="E52" s="15">
        <v>27</v>
      </c>
      <c r="F52" s="15">
        <v>15</v>
      </c>
      <c r="G52" s="15">
        <v>0</v>
      </c>
      <c r="H52" s="15">
        <v>10</v>
      </c>
      <c r="I52" s="15">
        <v>0</v>
      </c>
      <c r="J52" s="15">
        <v>2.71</v>
      </c>
      <c r="K52" s="15">
        <v>0</v>
      </c>
      <c r="L52" s="15">
        <v>0</v>
      </c>
      <c r="M52" s="15">
        <v>0</v>
      </c>
      <c r="N52" s="15">
        <v>0</v>
      </c>
      <c r="O52" s="15">
        <v>30</v>
      </c>
      <c r="P52" s="15">
        <v>4</v>
      </c>
      <c r="Q52" s="15">
        <v>2</v>
      </c>
      <c r="R52" s="15">
        <v>5</v>
      </c>
      <c r="S52" s="15">
        <v>2</v>
      </c>
      <c r="T52" s="15">
        <v>4</v>
      </c>
      <c r="U52" s="15">
        <v>0</v>
      </c>
      <c r="V52" s="15">
        <v>3</v>
      </c>
      <c r="W52" s="15">
        <v>5</v>
      </c>
      <c r="X52" s="15">
        <v>16</v>
      </c>
      <c r="Y52" s="15">
        <v>6.33</v>
      </c>
      <c r="Z52" s="15">
        <v>0</v>
      </c>
      <c r="AA52" s="15">
        <v>8</v>
      </c>
      <c r="AB52" s="15">
        <v>140.04</v>
      </c>
    </row>
    <row r="53" spans="1:28" s="4" customFormat="1" ht="22.5" x14ac:dyDescent="0.2">
      <c r="A53" s="39" t="s">
        <v>35</v>
      </c>
      <c r="B53" s="37">
        <v>10</v>
      </c>
      <c r="C53" s="28" t="s">
        <v>37</v>
      </c>
      <c r="D53" s="29" t="s">
        <v>58</v>
      </c>
      <c r="E53" s="15">
        <v>30</v>
      </c>
      <c r="F53" s="15">
        <v>6</v>
      </c>
      <c r="G53" s="15">
        <v>0</v>
      </c>
      <c r="H53" s="15">
        <v>25</v>
      </c>
      <c r="I53" s="15">
        <v>0</v>
      </c>
      <c r="J53" s="15">
        <v>2.71</v>
      </c>
      <c r="K53" s="15">
        <v>0</v>
      </c>
      <c r="L53" s="15">
        <v>0</v>
      </c>
      <c r="M53" s="15">
        <v>0</v>
      </c>
      <c r="N53" s="15">
        <v>10</v>
      </c>
      <c r="O53" s="15">
        <v>30</v>
      </c>
      <c r="P53" s="15">
        <v>4</v>
      </c>
      <c r="Q53" s="15">
        <v>2</v>
      </c>
      <c r="R53" s="15">
        <v>5</v>
      </c>
      <c r="S53" s="15">
        <v>2</v>
      </c>
      <c r="T53" s="15">
        <v>4</v>
      </c>
      <c r="U53" s="15">
        <v>0</v>
      </c>
      <c r="V53" s="15">
        <v>12</v>
      </c>
      <c r="W53" s="15">
        <v>0.33</v>
      </c>
      <c r="X53" s="15">
        <v>29</v>
      </c>
      <c r="Y53" s="15">
        <v>6</v>
      </c>
      <c r="Z53" s="15">
        <v>0</v>
      </c>
      <c r="AA53" s="15">
        <v>8.67</v>
      </c>
      <c r="AB53" s="15">
        <v>176.71</v>
      </c>
    </row>
    <row r="54" spans="1:28" s="4" customFormat="1" ht="22.5" x14ac:dyDescent="0.2">
      <c r="A54" s="39" t="s">
        <v>16</v>
      </c>
      <c r="B54" s="37">
        <v>12</v>
      </c>
      <c r="C54" s="28" t="s">
        <v>37</v>
      </c>
      <c r="D54" s="29" t="s">
        <v>87</v>
      </c>
      <c r="E54" s="15">
        <v>27</v>
      </c>
      <c r="F54" s="15">
        <v>15</v>
      </c>
      <c r="G54" s="15">
        <v>0</v>
      </c>
      <c r="H54" s="15">
        <v>25</v>
      </c>
      <c r="I54" s="15">
        <v>0</v>
      </c>
      <c r="J54" s="15">
        <v>2.14</v>
      </c>
      <c r="K54" s="15">
        <v>0</v>
      </c>
      <c r="L54" s="15">
        <v>0</v>
      </c>
      <c r="M54" s="15">
        <v>0</v>
      </c>
      <c r="N54" s="15">
        <v>10</v>
      </c>
      <c r="O54" s="15">
        <v>30</v>
      </c>
      <c r="P54" s="15">
        <v>2</v>
      </c>
      <c r="Q54" s="15">
        <v>1</v>
      </c>
      <c r="R54" s="15">
        <v>1</v>
      </c>
      <c r="S54" s="15">
        <v>1.33</v>
      </c>
      <c r="T54" s="15">
        <v>2</v>
      </c>
      <c r="U54" s="15">
        <v>0</v>
      </c>
      <c r="V54" s="15">
        <v>12</v>
      </c>
      <c r="W54" s="15">
        <v>3.67</v>
      </c>
      <c r="X54" s="15">
        <v>28</v>
      </c>
      <c r="Y54" s="15">
        <v>4.67</v>
      </c>
      <c r="Z54" s="15">
        <v>0</v>
      </c>
      <c r="AA54" s="15">
        <v>6.67</v>
      </c>
      <c r="AB54" s="15">
        <v>171.47</v>
      </c>
    </row>
    <row r="55" spans="1:28" s="4" customFormat="1" ht="22.5" x14ac:dyDescent="0.2">
      <c r="A55" s="39" t="s">
        <v>16</v>
      </c>
      <c r="B55" s="37">
        <v>56</v>
      </c>
      <c r="C55" s="28" t="s">
        <v>37</v>
      </c>
      <c r="D55" s="29" t="s">
        <v>102</v>
      </c>
      <c r="E55" s="15">
        <v>24</v>
      </c>
      <c r="F55" s="15">
        <v>15</v>
      </c>
      <c r="G55" s="15">
        <v>0</v>
      </c>
      <c r="H55" s="15">
        <v>10</v>
      </c>
      <c r="I55" s="15">
        <v>0</v>
      </c>
      <c r="J55" s="15">
        <v>2.14</v>
      </c>
      <c r="K55" s="15">
        <v>0</v>
      </c>
      <c r="L55" s="15">
        <v>0</v>
      </c>
      <c r="M55" s="15">
        <v>0</v>
      </c>
      <c r="N55" s="15">
        <v>10</v>
      </c>
      <c r="O55" s="15">
        <v>30</v>
      </c>
      <c r="P55" s="15">
        <v>2</v>
      </c>
      <c r="Q55" s="15">
        <v>1</v>
      </c>
      <c r="R55" s="15">
        <v>1</v>
      </c>
      <c r="S55" s="15">
        <v>1.33</v>
      </c>
      <c r="T55" s="15">
        <v>2</v>
      </c>
      <c r="U55" s="15">
        <v>0</v>
      </c>
      <c r="V55" s="15">
        <v>12</v>
      </c>
      <c r="W55" s="15">
        <v>3.33</v>
      </c>
      <c r="X55" s="15">
        <v>14.33</v>
      </c>
      <c r="Y55" s="15">
        <v>2.33</v>
      </c>
      <c r="Z55" s="15">
        <v>0</v>
      </c>
      <c r="AA55" s="15">
        <v>4.33</v>
      </c>
      <c r="AB55" s="15">
        <v>134.81</v>
      </c>
    </row>
    <row r="56" spans="1:28" s="4" customFormat="1" x14ac:dyDescent="0.2">
      <c r="A56" s="39" t="s">
        <v>16</v>
      </c>
      <c r="B56" s="37">
        <v>69</v>
      </c>
      <c r="C56" s="28" t="s">
        <v>37</v>
      </c>
      <c r="D56" s="29" t="s">
        <v>106</v>
      </c>
      <c r="E56" s="30">
        <v>30</v>
      </c>
      <c r="F56" s="30">
        <v>15</v>
      </c>
      <c r="G56" s="30">
        <v>0</v>
      </c>
      <c r="H56" s="30">
        <v>20</v>
      </c>
      <c r="I56" s="30">
        <v>0</v>
      </c>
      <c r="J56" s="30">
        <v>2.14</v>
      </c>
      <c r="K56" s="30">
        <v>0</v>
      </c>
      <c r="L56" s="30">
        <v>0</v>
      </c>
      <c r="M56" s="30">
        <v>0</v>
      </c>
      <c r="N56" s="30">
        <v>0</v>
      </c>
      <c r="O56" s="30">
        <v>30</v>
      </c>
      <c r="P56" s="30">
        <v>2</v>
      </c>
      <c r="Q56" s="30">
        <v>1</v>
      </c>
      <c r="R56" s="30">
        <v>1</v>
      </c>
      <c r="S56" s="30">
        <v>1.33</v>
      </c>
      <c r="T56" s="30">
        <v>2</v>
      </c>
      <c r="U56" s="30">
        <v>0</v>
      </c>
      <c r="V56" s="30">
        <v>0</v>
      </c>
      <c r="W56" s="30">
        <v>0.33</v>
      </c>
      <c r="X56" s="30">
        <v>14</v>
      </c>
      <c r="Y56" s="30">
        <v>3.33</v>
      </c>
      <c r="Z56" s="30">
        <v>0</v>
      </c>
      <c r="AA56" s="30">
        <v>3.67</v>
      </c>
      <c r="AB56" s="30">
        <v>125.81</v>
      </c>
    </row>
    <row r="57" spans="1:28" s="4" customFormat="1" ht="22.5" x14ac:dyDescent="0.2">
      <c r="A57" s="39" t="s">
        <v>16</v>
      </c>
      <c r="B57" s="37">
        <v>79</v>
      </c>
      <c r="C57" s="28" t="s">
        <v>37</v>
      </c>
      <c r="D57" s="29" t="s">
        <v>108</v>
      </c>
      <c r="E57" s="30">
        <v>21</v>
      </c>
      <c r="F57" s="30">
        <v>15</v>
      </c>
      <c r="G57" s="30">
        <v>0</v>
      </c>
      <c r="H57" s="30">
        <v>10</v>
      </c>
      <c r="I57" s="30">
        <v>0</v>
      </c>
      <c r="J57" s="30">
        <v>2.14</v>
      </c>
      <c r="K57" s="30">
        <v>0</v>
      </c>
      <c r="L57" s="30">
        <v>0</v>
      </c>
      <c r="M57" s="30">
        <v>0</v>
      </c>
      <c r="N57" s="30">
        <v>0</v>
      </c>
      <c r="O57" s="30">
        <v>30</v>
      </c>
      <c r="P57" s="30">
        <v>2</v>
      </c>
      <c r="Q57" s="30">
        <v>1</v>
      </c>
      <c r="R57" s="30">
        <v>1</v>
      </c>
      <c r="S57" s="30">
        <v>1.33</v>
      </c>
      <c r="T57" s="30">
        <v>2</v>
      </c>
      <c r="U57" s="30">
        <v>0</v>
      </c>
      <c r="V57" s="30">
        <v>9.33</v>
      </c>
      <c r="W57" s="30">
        <v>1.33</v>
      </c>
      <c r="X57" s="30">
        <v>14.33</v>
      </c>
      <c r="Y57" s="30">
        <v>2.33</v>
      </c>
      <c r="Z57" s="30">
        <v>0</v>
      </c>
      <c r="AA57" s="30">
        <v>5</v>
      </c>
      <c r="AB57" s="30">
        <v>117.81</v>
      </c>
    </row>
    <row r="58" spans="1:28" s="4" customFormat="1" ht="22.5" x14ac:dyDescent="0.2">
      <c r="A58" s="39" t="s">
        <v>95</v>
      </c>
      <c r="B58" s="37">
        <v>34</v>
      </c>
      <c r="C58" s="28" t="s">
        <v>37</v>
      </c>
      <c r="D58" s="29" t="s">
        <v>96</v>
      </c>
      <c r="E58" s="30">
        <v>30</v>
      </c>
      <c r="F58" s="30">
        <v>15</v>
      </c>
      <c r="G58" s="30">
        <v>0</v>
      </c>
      <c r="H58" s="30">
        <v>20</v>
      </c>
      <c r="I58" s="30">
        <v>0</v>
      </c>
      <c r="J58" s="30">
        <v>1.69</v>
      </c>
      <c r="K58" s="30">
        <v>0</v>
      </c>
      <c r="L58" s="30">
        <v>0</v>
      </c>
      <c r="M58" s="30">
        <v>0</v>
      </c>
      <c r="N58" s="30">
        <v>10</v>
      </c>
      <c r="O58" s="30">
        <v>20</v>
      </c>
      <c r="P58" s="30">
        <v>2</v>
      </c>
      <c r="Q58" s="30">
        <v>1</v>
      </c>
      <c r="R58" s="30">
        <v>2</v>
      </c>
      <c r="S58" s="30">
        <v>1</v>
      </c>
      <c r="T58" s="30">
        <v>1</v>
      </c>
      <c r="U58" s="30">
        <v>0</v>
      </c>
      <c r="V58" s="30">
        <v>20</v>
      </c>
      <c r="W58" s="30">
        <v>3.67</v>
      </c>
      <c r="X58" s="30">
        <v>12.67</v>
      </c>
      <c r="Y58" s="30">
        <v>2.67</v>
      </c>
      <c r="Z58" s="30">
        <v>0</v>
      </c>
      <c r="AA58" s="30">
        <v>6.67</v>
      </c>
      <c r="AB58" s="30">
        <v>149.36000000000001</v>
      </c>
    </row>
    <row r="59" spans="1:28" s="4" customFormat="1" ht="22.5" x14ac:dyDescent="0.2">
      <c r="A59" s="39" t="s">
        <v>23</v>
      </c>
      <c r="B59" s="37">
        <v>40</v>
      </c>
      <c r="C59" s="28" t="s">
        <v>37</v>
      </c>
      <c r="D59" s="29" t="s">
        <v>130</v>
      </c>
      <c r="E59" s="30">
        <v>30</v>
      </c>
      <c r="F59" s="30">
        <v>15</v>
      </c>
      <c r="G59" s="30">
        <v>0</v>
      </c>
      <c r="H59" s="30">
        <v>0</v>
      </c>
      <c r="I59" s="30">
        <v>0</v>
      </c>
      <c r="J59" s="30">
        <v>1.9</v>
      </c>
      <c r="K59" s="30">
        <v>0</v>
      </c>
      <c r="L59" s="30">
        <v>0</v>
      </c>
      <c r="M59" s="30">
        <v>0</v>
      </c>
      <c r="N59" s="30">
        <v>5</v>
      </c>
      <c r="O59" s="30">
        <v>25</v>
      </c>
      <c r="P59" s="30">
        <v>3.67</v>
      </c>
      <c r="Q59" s="30">
        <v>1</v>
      </c>
      <c r="R59" s="30">
        <v>4.33</v>
      </c>
      <c r="S59" s="30">
        <v>4.33</v>
      </c>
      <c r="T59" s="30">
        <v>5</v>
      </c>
      <c r="U59" s="30">
        <v>0</v>
      </c>
      <c r="V59" s="30">
        <v>17</v>
      </c>
      <c r="W59" s="30">
        <v>5</v>
      </c>
      <c r="X59" s="30">
        <v>16.329999999999998</v>
      </c>
      <c r="Y59" s="30">
        <v>6</v>
      </c>
      <c r="Z59" s="30">
        <v>0</v>
      </c>
      <c r="AA59" s="30">
        <v>5</v>
      </c>
      <c r="AB59" s="30">
        <v>144.56</v>
      </c>
    </row>
    <row r="60" spans="1:28" s="4" customFormat="1" ht="22.5" x14ac:dyDescent="0.2">
      <c r="A60" s="39" t="s">
        <v>23</v>
      </c>
      <c r="B60" s="37">
        <v>41</v>
      </c>
      <c r="C60" s="28" t="s">
        <v>37</v>
      </c>
      <c r="D60" s="29" t="s">
        <v>98</v>
      </c>
      <c r="E60" s="30">
        <v>27</v>
      </c>
      <c r="F60" s="30">
        <v>15</v>
      </c>
      <c r="G60" s="30">
        <v>0</v>
      </c>
      <c r="H60" s="30">
        <v>25</v>
      </c>
      <c r="I60" s="30">
        <v>0</v>
      </c>
      <c r="J60" s="30">
        <v>1.9</v>
      </c>
      <c r="K60" s="30">
        <v>0</v>
      </c>
      <c r="L60" s="30">
        <v>0</v>
      </c>
      <c r="M60" s="30">
        <v>0</v>
      </c>
      <c r="N60" s="30">
        <v>10</v>
      </c>
      <c r="O60" s="30">
        <v>25</v>
      </c>
      <c r="P60" s="30">
        <v>3.67</v>
      </c>
      <c r="Q60" s="30">
        <v>1</v>
      </c>
      <c r="R60" s="30">
        <v>4</v>
      </c>
      <c r="S60" s="30">
        <v>4</v>
      </c>
      <c r="T60" s="30">
        <v>5</v>
      </c>
      <c r="U60" s="30">
        <v>0</v>
      </c>
      <c r="V60" s="30">
        <v>6</v>
      </c>
      <c r="W60" s="30">
        <v>0</v>
      </c>
      <c r="X60" s="30">
        <v>16.329999999999998</v>
      </c>
      <c r="Y60" s="30">
        <v>0</v>
      </c>
      <c r="Z60" s="30">
        <v>0</v>
      </c>
      <c r="AA60" s="30">
        <v>0</v>
      </c>
      <c r="AB60" s="30">
        <v>143.9</v>
      </c>
    </row>
    <row r="61" spans="1:28" s="4" customFormat="1" ht="11.25" customHeight="1" x14ac:dyDescent="0.2">
      <c r="A61" s="39" t="s">
        <v>23</v>
      </c>
      <c r="B61" s="37">
        <v>63</v>
      </c>
      <c r="C61" s="28" t="s">
        <v>37</v>
      </c>
      <c r="D61" s="29" t="s">
        <v>55</v>
      </c>
      <c r="E61" s="30">
        <v>21</v>
      </c>
      <c r="F61" s="30">
        <v>15</v>
      </c>
      <c r="G61" s="30">
        <v>0</v>
      </c>
      <c r="H61" s="30">
        <v>10</v>
      </c>
      <c r="I61" s="30">
        <v>0</v>
      </c>
      <c r="J61" s="30">
        <v>1.9</v>
      </c>
      <c r="K61" s="30">
        <v>0</v>
      </c>
      <c r="L61" s="30">
        <v>0</v>
      </c>
      <c r="M61" s="30">
        <v>0</v>
      </c>
      <c r="N61" s="30">
        <v>10</v>
      </c>
      <c r="O61" s="30">
        <v>25</v>
      </c>
      <c r="P61" s="30">
        <v>3.67</v>
      </c>
      <c r="Q61" s="30">
        <v>1</v>
      </c>
      <c r="R61" s="30">
        <v>4</v>
      </c>
      <c r="S61" s="30">
        <v>4</v>
      </c>
      <c r="T61" s="30">
        <v>5</v>
      </c>
      <c r="U61" s="30">
        <v>0</v>
      </c>
      <c r="V61" s="30">
        <v>19</v>
      </c>
      <c r="W61" s="30">
        <v>0</v>
      </c>
      <c r="X61" s="30">
        <v>8</v>
      </c>
      <c r="Y61" s="30">
        <v>0</v>
      </c>
      <c r="Z61" s="30">
        <v>0</v>
      </c>
      <c r="AA61" s="30">
        <v>4</v>
      </c>
      <c r="AB61" s="30">
        <v>131.56</v>
      </c>
    </row>
    <row r="62" spans="1:28" s="4" customFormat="1" ht="22.5" x14ac:dyDescent="0.2">
      <c r="A62" s="39" t="s">
        <v>23</v>
      </c>
      <c r="B62" s="37">
        <v>85</v>
      </c>
      <c r="C62" s="28" t="s">
        <v>37</v>
      </c>
      <c r="D62" s="29" t="s">
        <v>151</v>
      </c>
      <c r="E62" s="30">
        <v>24</v>
      </c>
      <c r="F62" s="30">
        <v>15</v>
      </c>
      <c r="G62" s="30">
        <v>0</v>
      </c>
      <c r="H62" s="30">
        <v>10</v>
      </c>
      <c r="I62" s="30">
        <v>0</v>
      </c>
      <c r="J62" s="30">
        <v>1.9</v>
      </c>
      <c r="K62" s="30">
        <v>0</v>
      </c>
      <c r="L62" s="30">
        <v>0</v>
      </c>
      <c r="M62" s="30">
        <v>0</v>
      </c>
      <c r="N62" s="30">
        <v>5</v>
      </c>
      <c r="O62" s="30">
        <v>25</v>
      </c>
      <c r="P62" s="30">
        <v>3.67</v>
      </c>
      <c r="Q62" s="30">
        <v>1</v>
      </c>
      <c r="R62" s="30">
        <v>4</v>
      </c>
      <c r="S62" s="30">
        <v>4</v>
      </c>
      <c r="T62" s="30">
        <v>5</v>
      </c>
      <c r="U62" s="30">
        <v>0</v>
      </c>
      <c r="V62" s="30">
        <v>6</v>
      </c>
      <c r="W62" s="30">
        <v>0.33</v>
      </c>
      <c r="X62" s="30">
        <v>0</v>
      </c>
      <c r="Y62" s="30">
        <v>3.67</v>
      </c>
      <c r="Z62" s="30">
        <v>0</v>
      </c>
      <c r="AA62" s="30">
        <v>2</v>
      </c>
      <c r="AB62" s="30">
        <v>110.56</v>
      </c>
    </row>
    <row r="63" spans="1:28" s="4" customFormat="1" ht="22.5" x14ac:dyDescent="0.2">
      <c r="A63" s="39" t="s">
        <v>27</v>
      </c>
      <c r="B63" s="37">
        <v>3</v>
      </c>
      <c r="C63" s="28" t="s">
        <v>38</v>
      </c>
      <c r="D63" s="29" t="s">
        <v>113</v>
      </c>
      <c r="E63" s="30">
        <v>30</v>
      </c>
      <c r="F63" s="30">
        <v>15</v>
      </c>
      <c r="G63" s="30">
        <v>0</v>
      </c>
      <c r="H63" s="30">
        <v>10</v>
      </c>
      <c r="I63" s="30">
        <v>0</v>
      </c>
      <c r="J63" s="30">
        <v>1.54</v>
      </c>
      <c r="K63" s="30">
        <v>0</v>
      </c>
      <c r="L63" s="30">
        <v>0</v>
      </c>
      <c r="M63" s="30">
        <v>18.13</v>
      </c>
      <c r="N63" s="30">
        <v>10</v>
      </c>
      <c r="O63" s="30">
        <v>25</v>
      </c>
      <c r="P63" s="30">
        <v>2</v>
      </c>
      <c r="Q63" s="30">
        <v>1.67</v>
      </c>
      <c r="R63" s="30">
        <v>3</v>
      </c>
      <c r="S63" s="30">
        <v>4</v>
      </c>
      <c r="T63" s="30">
        <v>2</v>
      </c>
      <c r="U63" s="30">
        <v>46.67</v>
      </c>
      <c r="V63" s="30">
        <v>50</v>
      </c>
      <c r="W63" s="30">
        <v>30</v>
      </c>
      <c r="X63" s="30">
        <v>20.329999999999998</v>
      </c>
      <c r="Y63" s="30">
        <v>8.33</v>
      </c>
      <c r="Z63" s="30">
        <v>0.33</v>
      </c>
      <c r="AA63" s="30">
        <v>19.329999999999998</v>
      </c>
      <c r="AB63" s="30">
        <v>297.33999999999997</v>
      </c>
    </row>
    <row r="64" spans="1:28" s="4" customFormat="1" ht="11.25" customHeight="1" x14ac:dyDescent="0.2">
      <c r="A64" s="39" t="s">
        <v>27</v>
      </c>
      <c r="B64" s="37">
        <v>21</v>
      </c>
      <c r="C64" s="28" t="s">
        <v>37</v>
      </c>
      <c r="D64" s="29" t="s">
        <v>91</v>
      </c>
      <c r="E64" s="30">
        <v>27</v>
      </c>
      <c r="F64" s="30">
        <v>12.6</v>
      </c>
      <c r="G64" s="30">
        <v>0</v>
      </c>
      <c r="H64" s="30">
        <v>0</v>
      </c>
      <c r="I64" s="30">
        <v>0</v>
      </c>
      <c r="J64" s="30">
        <v>1.51</v>
      </c>
      <c r="K64" s="30">
        <v>0</v>
      </c>
      <c r="L64" s="30">
        <v>0</v>
      </c>
      <c r="M64" s="30">
        <v>0</v>
      </c>
      <c r="N64" s="30">
        <v>0</v>
      </c>
      <c r="O64" s="30">
        <v>30</v>
      </c>
      <c r="P64" s="30">
        <v>3.67</v>
      </c>
      <c r="Q64" s="30">
        <v>2</v>
      </c>
      <c r="R64" s="30">
        <v>3</v>
      </c>
      <c r="S64" s="30">
        <v>3.67</v>
      </c>
      <c r="T64" s="30">
        <v>1.67</v>
      </c>
      <c r="U64" s="30">
        <v>0</v>
      </c>
      <c r="V64" s="30">
        <v>47</v>
      </c>
      <c r="W64" s="30">
        <v>5</v>
      </c>
      <c r="X64" s="30">
        <v>15.33</v>
      </c>
      <c r="Y64" s="30">
        <v>7</v>
      </c>
      <c r="Z64" s="30">
        <v>0</v>
      </c>
      <c r="AA64" s="30">
        <v>4.33</v>
      </c>
      <c r="AB64" s="30">
        <v>163.78</v>
      </c>
    </row>
    <row r="65" spans="1:28" s="4" customFormat="1" ht="22.5" x14ac:dyDescent="0.2">
      <c r="A65" s="39" t="s">
        <v>85</v>
      </c>
      <c r="B65" s="37">
        <v>9</v>
      </c>
      <c r="C65" s="28" t="s">
        <v>37</v>
      </c>
      <c r="D65" s="29" t="s">
        <v>86</v>
      </c>
      <c r="E65" s="30">
        <v>30</v>
      </c>
      <c r="F65" s="30">
        <v>13.25</v>
      </c>
      <c r="G65" s="30">
        <v>0</v>
      </c>
      <c r="H65" s="30">
        <v>0</v>
      </c>
      <c r="I65" s="30">
        <v>0</v>
      </c>
      <c r="J65" s="30">
        <v>1.44</v>
      </c>
      <c r="K65" s="30">
        <v>0</v>
      </c>
      <c r="L65" s="30">
        <v>0</v>
      </c>
      <c r="M65" s="30">
        <v>0</v>
      </c>
      <c r="N65" s="30">
        <v>10</v>
      </c>
      <c r="O65" s="30">
        <v>30</v>
      </c>
      <c r="P65" s="30">
        <v>2.67</v>
      </c>
      <c r="Q65" s="30">
        <v>2</v>
      </c>
      <c r="R65" s="30">
        <v>3</v>
      </c>
      <c r="S65" s="30">
        <v>2</v>
      </c>
      <c r="T65" s="30">
        <v>2.33</v>
      </c>
      <c r="U65" s="30">
        <v>25</v>
      </c>
      <c r="V65" s="30">
        <v>30.61</v>
      </c>
      <c r="W65" s="30">
        <v>3.33</v>
      </c>
      <c r="X65" s="30">
        <v>15</v>
      </c>
      <c r="Y65" s="30">
        <v>0.33</v>
      </c>
      <c r="Z65" s="30">
        <v>0</v>
      </c>
      <c r="AA65" s="30">
        <v>7.67</v>
      </c>
      <c r="AB65" s="30">
        <v>178.63</v>
      </c>
    </row>
    <row r="66" spans="1:28" s="4" customFormat="1" ht="22.5" x14ac:dyDescent="0.2">
      <c r="A66" s="39" t="s">
        <v>17</v>
      </c>
      <c r="B66" s="37">
        <v>4</v>
      </c>
      <c r="C66" s="28" t="s">
        <v>38</v>
      </c>
      <c r="D66" s="29" t="s">
        <v>167</v>
      </c>
      <c r="E66" s="30">
        <v>30</v>
      </c>
      <c r="F66" s="30">
        <v>15</v>
      </c>
      <c r="G66" s="30">
        <v>30</v>
      </c>
      <c r="H66" s="30">
        <v>10</v>
      </c>
      <c r="I66" s="30">
        <v>0</v>
      </c>
      <c r="J66" s="30">
        <v>2.58</v>
      </c>
      <c r="K66" s="30">
        <v>14.4</v>
      </c>
      <c r="L66" s="30">
        <v>8.64</v>
      </c>
      <c r="M66" s="30">
        <v>21.25</v>
      </c>
      <c r="N66" s="30">
        <v>10</v>
      </c>
      <c r="O66" s="30">
        <v>25</v>
      </c>
      <c r="P66" s="30">
        <v>4.33</v>
      </c>
      <c r="Q66" s="30">
        <v>2</v>
      </c>
      <c r="R66" s="30">
        <v>3.33</v>
      </c>
      <c r="S66" s="30">
        <v>1</v>
      </c>
      <c r="T66" s="30">
        <v>3</v>
      </c>
      <c r="U66" s="30">
        <v>0</v>
      </c>
      <c r="V66" s="30">
        <v>41.93</v>
      </c>
      <c r="W66" s="30">
        <v>26.33</v>
      </c>
      <c r="X66" s="30">
        <v>15.67</v>
      </c>
      <c r="Y66" s="30">
        <v>9.33</v>
      </c>
      <c r="Z66" s="30">
        <v>0</v>
      </c>
      <c r="AA66" s="30">
        <v>9.33</v>
      </c>
      <c r="AB66" s="30">
        <v>283.13</v>
      </c>
    </row>
    <row r="67" spans="1:28" s="4" customFormat="1" ht="22.5" x14ac:dyDescent="0.2">
      <c r="A67" s="39" t="s">
        <v>17</v>
      </c>
      <c r="B67" s="37">
        <v>5</v>
      </c>
      <c r="C67" s="28" t="s">
        <v>38</v>
      </c>
      <c r="D67" s="29" t="s">
        <v>170</v>
      </c>
      <c r="E67" s="30">
        <v>24</v>
      </c>
      <c r="F67" s="30">
        <v>15</v>
      </c>
      <c r="G67" s="30">
        <v>0</v>
      </c>
      <c r="H67" s="30">
        <v>10</v>
      </c>
      <c r="I67" s="30">
        <v>0</v>
      </c>
      <c r="J67" s="30">
        <v>2.58</v>
      </c>
      <c r="K67" s="30">
        <v>20.3</v>
      </c>
      <c r="L67" s="30">
        <v>12.18</v>
      </c>
      <c r="M67" s="30">
        <v>21.53</v>
      </c>
      <c r="N67" s="30">
        <v>10</v>
      </c>
      <c r="O67" s="30">
        <v>25</v>
      </c>
      <c r="P67" s="30">
        <v>4.33</v>
      </c>
      <c r="Q67" s="30">
        <v>2</v>
      </c>
      <c r="R67" s="30">
        <v>3.33</v>
      </c>
      <c r="S67" s="30">
        <v>1</v>
      </c>
      <c r="T67" s="30">
        <v>3</v>
      </c>
      <c r="U67" s="30">
        <v>0</v>
      </c>
      <c r="V67" s="30">
        <v>19.93</v>
      </c>
      <c r="W67" s="30">
        <v>23.33</v>
      </c>
      <c r="X67" s="30">
        <v>15.33</v>
      </c>
      <c r="Y67" s="30">
        <v>9</v>
      </c>
      <c r="Z67" s="30">
        <v>0</v>
      </c>
      <c r="AA67" s="30">
        <v>20.67</v>
      </c>
      <c r="AB67" s="30">
        <v>242.53</v>
      </c>
    </row>
    <row r="68" spans="1:28" s="4" customFormat="1" ht="22.5" x14ac:dyDescent="0.2">
      <c r="A68" s="39" t="s">
        <v>17</v>
      </c>
      <c r="B68" s="37">
        <v>7</v>
      </c>
      <c r="C68" s="28" t="s">
        <v>38</v>
      </c>
      <c r="D68" s="29" t="s">
        <v>168</v>
      </c>
      <c r="E68" s="30">
        <v>9</v>
      </c>
      <c r="F68" s="30">
        <v>15</v>
      </c>
      <c r="G68" s="30">
        <v>0</v>
      </c>
      <c r="H68" s="30">
        <v>10</v>
      </c>
      <c r="I68" s="30">
        <v>0</v>
      </c>
      <c r="J68" s="30">
        <v>2.58</v>
      </c>
      <c r="K68" s="30">
        <v>7.62</v>
      </c>
      <c r="L68" s="30">
        <v>14.77</v>
      </c>
      <c r="M68" s="30">
        <v>21.64</v>
      </c>
      <c r="N68" s="30">
        <v>10</v>
      </c>
      <c r="O68" s="30">
        <v>25</v>
      </c>
      <c r="P68" s="30">
        <v>4.33</v>
      </c>
      <c r="Q68" s="30">
        <v>2</v>
      </c>
      <c r="R68" s="30">
        <v>3.33</v>
      </c>
      <c r="S68" s="30">
        <v>1</v>
      </c>
      <c r="T68" s="30">
        <v>3</v>
      </c>
      <c r="U68" s="30">
        <v>0</v>
      </c>
      <c r="V68" s="30">
        <v>19.73</v>
      </c>
      <c r="W68" s="30">
        <v>30</v>
      </c>
      <c r="X68" s="30">
        <v>14.67</v>
      </c>
      <c r="Y68" s="30">
        <v>9.33</v>
      </c>
      <c r="Z68" s="30">
        <v>1</v>
      </c>
      <c r="AA68" s="30">
        <v>16</v>
      </c>
      <c r="AB68" s="30">
        <v>220</v>
      </c>
    </row>
    <row r="69" spans="1:28" s="4" customFormat="1" ht="22.5" x14ac:dyDescent="0.2">
      <c r="A69" s="39" t="s">
        <v>17</v>
      </c>
      <c r="B69" s="37">
        <v>28</v>
      </c>
      <c r="C69" s="28" t="s">
        <v>37</v>
      </c>
      <c r="D69" s="29" t="s">
        <v>124</v>
      </c>
      <c r="E69" s="30">
        <v>12</v>
      </c>
      <c r="F69" s="30">
        <v>15</v>
      </c>
      <c r="G69" s="30">
        <v>0</v>
      </c>
      <c r="H69" s="30">
        <v>10</v>
      </c>
      <c r="I69" s="30">
        <v>0</v>
      </c>
      <c r="J69" s="30">
        <v>2.58</v>
      </c>
      <c r="K69" s="30">
        <v>0</v>
      </c>
      <c r="L69" s="30">
        <v>0</v>
      </c>
      <c r="M69" s="30">
        <v>0</v>
      </c>
      <c r="N69" s="30">
        <v>10</v>
      </c>
      <c r="O69" s="30">
        <v>25</v>
      </c>
      <c r="P69" s="30">
        <v>4.33</v>
      </c>
      <c r="Q69" s="30">
        <v>2</v>
      </c>
      <c r="R69" s="30">
        <v>3.33</v>
      </c>
      <c r="S69" s="30">
        <v>1</v>
      </c>
      <c r="T69" s="30">
        <v>3</v>
      </c>
      <c r="U69" s="30">
        <v>0</v>
      </c>
      <c r="V69" s="30">
        <v>26.01</v>
      </c>
      <c r="W69" s="30">
        <v>3.67</v>
      </c>
      <c r="X69" s="30">
        <v>14.33</v>
      </c>
      <c r="Y69" s="30">
        <v>10</v>
      </c>
      <c r="Z69" s="30">
        <v>0</v>
      </c>
      <c r="AA69" s="30">
        <v>16</v>
      </c>
      <c r="AB69" s="30">
        <v>158.26</v>
      </c>
    </row>
    <row r="70" spans="1:28" s="4" customFormat="1" ht="22.5" x14ac:dyDescent="0.2">
      <c r="A70" s="39" t="s">
        <v>17</v>
      </c>
      <c r="B70" s="37">
        <v>30</v>
      </c>
      <c r="C70" s="28" t="s">
        <v>37</v>
      </c>
      <c r="D70" s="29" t="s">
        <v>126</v>
      </c>
      <c r="E70" s="30">
        <v>27</v>
      </c>
      <c r="F70" s="30">
        <v>15</v>
      </c>
      <c r="G70" s="30">
        <v>0</v>
      </c>
      <c r="H70" s="30">
        <v>10</v>
      </c>
      <c r="I70" s="30">
        <v>0</v>
      </c>
      <c r="J70" s="30">
        <v>2.58</v>
      </c>
      <c r="K70" s="30">
        <v>0</v>
      </c>
      <c r="L70" s="30">
        <v>0</v>
      </c>
      <c r="M70" s="30">
        <v>0</v>
      </c>
      <c r="N70" s="30">
        <v>8</v>
      </c>
      <c r="O70" s="30">
        <v>25</v>
      </c>
      <c r="P70" s="30">
        <v>4.33</v>
      </c>
      <c r="Q70" s="30">
        <v>2</v>
      </c>
      <c r="R70" s="30">
        <v>3.33</v>
      </c>
      <c r="S70" s="30">
        <v>1</v>
      </c>
      <c r="T70" s="30">
        <v>3</v>
      </c>
      <c r="U70" s="30">
        <v>3.33</v>
      </c>
      <c r="V70" s="30">
        <v>25.46</v>
      </c>
      <c r="W70" s="30">
        <v>2.33</v>
      </c>
      <c r="X70" s="30">
        <v>15.67</v>
      </c>
      <c r="Y70" s="30">
        <v>2.67</v>
      </c>
      <c r="Z70" s="30">
        <v>0</v>
      </c>
      <c r="AA70" s="30">
        <v>6</v>
      </c>
      <c r="AB70" s="30">
        <v>156.71</v>
      </c>
    </row>
    <row r="71" spans="1:28" s="4" customFormat="1" ht="22.5" x14ac:dyDescent="0.2">
      <c r="A71" s="39" t="s">
        <v>17</v>
      </c>
      <c r="B71" s="37">
        <v>42</v>
      </c>
      <c r="C71" s="28" t="s">
        <v>37</v>
      </c>
      <c r="D71" s="29" t="s">
        <v>29</v>
      </c>
      <c r="E71" s="30">
        <v>15</v>
      </c>
      <c r="F71" s="30">
        <v>7.5</v>
      </c>
      <c r="G71" s="30">
        <v>0</v>
      </c>
      <c r="H71" s="30">
        <v>10</v>
      </c>
      <c r="I71" s="30">
        <v>0</v>
      </c>
      <c r="J71" s="30">
        <v>2.58</v>
      </c>
      <c r="K71" s="30">
        <v>0</v>
      </c>
      <c r="L71" s="30">
        <v>0</v>
      </c>
      <c r="M71" s="30">
        <v>0</v>
      </c>
      <c r="N71" s="30">
        <v>10</v>
      </c>
      <c r="O71" s="30">
        <v>25</v>
      </c>
      <c r="P71" s="30">
        <v>4.33</v>
      </c>
      <c r="Q71" s="30">
        <v>2</v>
      </c>
      <c r="R71" s="30">
        <v>3.33</v>
      </c>
      <c r="S71" s="30">
        <v>1</v>
      </c>
      <c r="T71" s="30">
        <v>3</v>
      </c>
      <c r="U71" s="30">
        <v>0</v>
      </c>
      <c r="V71" s="30">
        <v>35.479999999999997</v>
      </c>
      <c r="W71" s="30">
        <v>1</v>
      </c>
      <c r="X71" s="30">
        <v>15.67</v>
      </c>
      <c r="Y71" s="30">
        <v>2.67</v>
      </c>
      <c r="Z71" s="30">
        <v>0</v>
      </c>
      <c r="AA71" s="30">
        <v>5</v>
      </c>
      <c r="AB71" s="30">
        <v>143.56</v>
      </c>
    </row>
    <row r="72" spans="1:28" s="4" customFormat="1" ht="22.5" x14ac:dyDescent="0.2">
      <c r="A72" s="39" t="s">
        <v>17</v>
      </c>
      <c r="B72" s="37">
        <v>77</v>
      </c>
      <c r="C72" s="28" t="s">
        <v>37</v>
      </c>
      <c r="D72" s="29" t="s">
        <v>148</v>
      </c>
      <c r="E72" s="30">
        <v>6</v>
      </c>
      <c r="F72" s="30">
        <v>15</v>
      </c>
      <c r="G72" s="30">
        <v>0</v>
      </c>
      <c r="H72" s="30">
        <v>10</v>
      </c>
      <c r="I72" s="30">
        <v>0</v>
      </c>
      <c r="J72" s="30">
        <v>2.58</v>
      </c>
      <c r="K72" s="30">
        <v>0</v>
      </c>
      <c r="L72" s="30">
        <v>0</v>
      </c>
      <c r="M72" s="30">
        <v>0</v>
      </c>
      <c r="N72" s="30">
        <v>10</v>
      </c>
      <c r="O72" s="30">
        <v>25</v>
      </c>
      <c r="P72" s="30">
        <v>4.33</v>
      </c>
      <c r="Q72" s="30">
        <v>2</v>
      </c>
      <c r="R72" s="30">
        <v>3.33</v>
      </c>
      <c r="S72" s="30">
        <v>1</v>
      </c>
      <c r="T72" s="30">
        <v>3</v>
      </c>
      <c r="U72" s="30">
        <v>0</v>
      </c>
      <c r="V72" s="30">
        <v>9.76</v>
      </c>
      <c r="W72" s="30">
        <v>3.33</v>
      </c>
      <c r="X72" s="30">
        <v>16.329999999999998</v>
      </c>
      <c r="Y72" s="30">
        <v>2</v>
      </c>
      <c r="Z72" s="30">
        <v>0</v>
      </c>
      <c r="AA72" s="30">
        <v>5</v>
      </c>
      <c r="AB72" s="30">
        <v>118.68</v>
      </c>
    </row>
    <row r="73" spans="1:28" s="4" customFormat="1" x14ac:dyDescent="0.2">
      <c r="A73" s="39" t="s">
        <v>17</v>
      </c>
      <c r="B73" s="37">
        <v>80</v>
      </c>
      <c r="C73" s="28" t="s">
        <v>37</v>
      </c>
      <c r="D73" s="29" t="s">
        <v>64</v>
      </c>
      <c r="E73" s="30">
        <v>21</v>
      </c>
      <c r="F73" s="30">
        <v>1.01</v>
      </c>
      <c r="G73" s="30">
        <v>0</v>
      </c>
      <c r="H73" s="30">
        <v>20</v>
      </c>
      <c r="I73" s="30">
        <v>0</v>
      </c>
      <c r="J73" s="30">
        <v>2.58</v>
      </c>
      <c r="K73" s="30">
        <v>0</v>
      </c>
      <c r="L73" s="30">
        <v>0</v>
      </c>
      <c r="M73" s="30">
        <v>0</v>
      </c>
      <c r="N73" s="30">
        <v>10</v>
      </c>
      <c r="O73" s="30">
        <v>25</v>
      </c>
      <c r="P73" s="30">
        <v>4.33</v>
      </c>
      <c r="Q73" s="30">
        <v>2</v>
      </c>
      <c r="R73" s="30">
        <v>3.33</v>
      </c>
      <c r="S73" s="30">
        <v>1</v>
      </c>
      <c r="T73" s="30">
        <v>3</v>
      </c>
      <c r="U73" s="30">
        <v>0</v>
      </c>
      <c r="V73" s="30">
        <v>15</v>
      </c>
      <c r="W73" s="30">
        <v>0</v>
      </c>
      <c r="X73" s="30">
        <v>2</v>
      </c>
      <c r="Y73" s="30">
        <v>1.33</v>
      </c>
      <c r="Z73" s="30">
        <v>0</v>
      </c>
      <c r="AA73" s="30">
        <v>5.33</v>
      </c>
      <c r="AB73" s="30">
        <v>116.93</v>
      </c>
    </row>
    <row r="74" spans="1:28" s="4" customFormat="1" ht="22.5" x14ac:dyDescent="0.2">
      <c r="A74" s="39" t="s">
        <v>17</v>
      </c>
      <c r="B74" s="37">
        <v>99</v>
      </c>
      <c r="C74" s="28" t="s">
        <v>37</v>
      </c>
      <c r="D74" s="29" t="s">
        <v>160</v>
      </c>
      <c r="E74" s="30">
        <v>18</v>
      </c>
      <c r="F74" s="30">
        <v>4.72</v>
      </c>
      <c r="G74" s="30">
        <v>0</v>
      </c>
      <c r="H74" s="30">
        <v>0</v>
      </c>
      <c r="I74" s="30">
        <v>0</v>
      </c>
      <c r="J74" s="30">
        <v>2.58</v>
      </c>
      <c r="K74" s="30">
        <v>0</v>
      </c>
      <c r="L74" s="30">
        <v>0</v>
      </c>
      <c r="M74" s="30">
        <v>0</v>
      </c>
      <c r="N74" s="30">
        <v>10</v>
      </c>
      <c r="O74" s="30">
        <v>25</v>
      </c>
      <c r="P74" s="30">
        <v>4.33</v>
      </c>
      <c r="Q74" s="30">
        <v>2</v>
      </c>
      <c r="R74" s="30">
        <v>3.33</v>
      </c>
      <c r="S74" s="30">
        <v>1</v>
      </c>
      <c r="T74" s="30">
        <v>3</v>
      </c>
      <c r="U74" s="30">
        <v>1.67</v>
      </c>
      <c r="V74" s="30">
        <v>4</v>
      </c>
      <c r="W74" s="30">
        <v>0.33</v>
      </c>
      <c r="X74" s="30">
        <v>12</v>
      </c>
      <c r="Y74" s="30">
        <v>0</v>
      </c>
      <c r="Z74" s="30">
        <v>0</v>
      </c>
      <c r="AA74" s="30">
        <v>3.67</v>
      </c>
      <c r="AB74" s="30">
        <v>95.64</v>
      </c>
    </row>
    <row r="75" spans="1:28" s="4" customFormat="1" ht="22.5" x14ac:dyDescent="0.2">
      <c r="A75" s="39" t="s">
        <v>17</v>
      </c>
      <c r="B75" s="37">
        <v>101</v>
      </c>
      <c r="C75" s="28" t="s">
        <v>37</v>
      </c>
      <c r="D75" s="29" t="s">
        <v>161</v>
      </c>
      <c r="E75" s="30">
        <v>3</v>
      </c>
      <c r="F75" s="30">
        <v>0</v>
      </c>
      <c r="G75" s="30">
        <v>0</v>
      </c>
      <c r="H75" s="30">
        <v>10</v>
      </c>
      <c r="I75" s="30">
        <v>0</v>
      </c>
      <c r="J75" s="30">
        <v>2.58</v>
      </c>
      <c r="K75" s="30">
        <v>0</v>
      </c>
      <c r="L75" s="30">
        <v>0</v>
      </c>
      <c r="M75" s="30">
        <v>0</v>
      </c>
      <c r="N75" s="30">
        <v>10</v>
      </c>
      <c r="O75" s="30">
        <v>25</v>
      </c>
      <c r="P75" s="30">
        <v>4.33</v>
      </c>
      <c r="Q75" s="30">
        <v>2</v>
      </c>
      <c r="R75" s="30">
        <v>3.33</v>
      </c>
      <c r="S75" s="30">
        <v>1</v>
      </c>
      <c r="T75" s="30">
        <v>3</v>
      </c>
      <c r="U75" s="30">
        <v>0</v>
      </c>
      <c r="V75" s="30">
        <v>1</v>
      </c>
      <c r="W75" s="30">
        <v>0</v>
      </c>
      <c r="X75" s="30">
        <v>14.33</v>
      </c>
      <c r="Y75" s="30">
        <v>0.67</v>
      </c>
      <c r="Z75" s="30">
        <v>0</v>
      </c>
      <c r="AA75" s="30">
        <v>0</v>
      </c>
      <c r="AB75" s="30">
        <v>80.25</v>
      </c>
    </row>
    <row r="76" spans="1:28" s="4" customFormat="1" ht="22.5" x14ac:dyDescent="0.2">
      <c r="A76" s="39" t="s">
        <v>15</v>
      </c>
      <c r="B76" s="37">
        <v>19</v>
      </c>
      <c r="C76" s="28" t="s">
        <v>37</v>
      </c>
      <c r="D76" s="29" t="s">
        <v>47</v>
      </c>
      <c r="E76" s="30">
        <v>27</v>
      </c>
      <c r="F76" s="30">
        <v>0.2</v>
      </c>
      <c r="G76" s="30">
        <v>0</v>
      </c>
      <c r="H76" s="30">
        <v>25</v>
      </c>
      <c r="I76" s="30">
        <v>0</v>
      </c>
      <c r="J76" s="30">
        <v>2.1800000000000002</v>
      </c>
      <c r="K76" s="30">
        <v>0</v>
      </c>
      <c r="L76" s="30">
        <v>0</v>
      </c>
      <c r="M76" s="30">
        <v>0</v>
      </c>
      <c r="N76" s="30">
        <v>10</v>
      </c>
      <c r="O76" s="30">
        <v>30</v>
      </c>
      <c r="P76" s="30">
        <v>3.67</v>
      </c>
      <c r="Q76" s="30">
        <v>2</v>
      </c>
      <c r="R76" s="30">
        <v>2.33</v>
      </c>
      <c r="S76" s="30">
        <v>3.67</v>
      </c>
      <c r="T76" s="30">
        <v>2</v>
      </c>
      <c r="U76" s="30">
        <v>6.67</v>
      </c>
      <c r="V76" s="30">
        <v>9.61</v>
      </c>
      <c r="W76" s="30">
        <v>0</v>
      </c>
      <c r="X76" s="30">
        <v>28</v>
      </c>
      <c r="Y76" s="30">
        <v>4.33</v>
      </c>
      <c r="Z76" s="30">
        <v>0</v>
      </c>
      <c r="AA76" s="30">
        <v>7.67</v>
      </c>
      <c r="AB76" s="30">
        <v>164.33</v>
      </c>
    </row>
    <row r="77" spans="1:28" s="4" customFormat="1" ht="22.5" x14ac:dyDescent="0.2">
      <c r="A77" s="39" t="s">
        <v>15</v>
      </c>
      <c r="B77" s="37">
        <v>29</v>
      </c>
      <c r="C77" s="28" t="s">
        <v>37</v>
      </c>
      <c r="D77" s="29" t="s">
        <v>125</v>
      </c>
      <c r="E77" s="30">
        <v>30</v>
      </c>
      <c r="F77" s="30">
        <v>1.6</v>
      </c>
      <c r="G77" s="30">
        <v>0</v>
      </c>
      <c r="H77" s="30">
        <v>10</v>
      </c>
      <c r="I77" s="30">
        <v>0</v>
      </c>
      <c r="J77" s="30">
        <v>2.4900000000000002</v>
      </c>
      <c r="K77" s="30">
        <v>0</v>
      </c>
      <c r="L77" s="30">
        <v>0</v>
      </c>
      <c r="M77" s="30">
        <v>0</v>
      </c>
      <c r="N77" s="30">
        <v>8</v>
      </c>
      <c r="O77" s="30">
        <v>30</v>
      </c>
      <c r="P77" s="30">
        <v>4</v>
      </c>
      <c r="Q77" s="30">
        <v>2.33</v>
      </c>
      <c r="R77" s="30">
        <v>3</v>
      </c>
      <c r="S77" s="30">
        <v>2.33</v>
      </c>
      <c r="T77" s="30">
        <v>1.67</v>
      </c>
      <c r="U77" s="30">
        <v>20</v>
      </c>
      <c r="V77" s="30">
        <v>3.69</v>
      </c>
      <c r="W77" s="30">
        <v>0</v>
      </c>
      <c r="X77" s="30">
        <v>27</v>
      </c>
      <c r="Y77" s="30">
        <v>4.67</v>
      </c>
      <c r="Z77" s="30">
        <v>0</v>
      </c>
      <c r="AA77" s="30">
        <v>6</v>
      </c>
      <c r="AB77" s="30">
        <v>156.77000000000001</v>
      </c>
    </row>
    <row r="78" spans="1:28" s="4" customFormat="1" x14ac:dyDescent="0.2">
      <c r="A78" s="39" t="s">
        <v>15</v>
      </c>
      <c r="B78" s="37">
        <v>81</v>
      </c>
      <c r="C78" s="28" t="s">
        <v>37</v>
      </c>
      <c r="D78" s="29" t="s">
        <v>149</v>
      </c>
      <c r="E78" s="30">
        <v>18</v>
      </c>
      <c r="F78" s="30">
        <v>15</v>
      </c>
      <c r="G78" s="30">
        <v>0</v>
      </c>
      <c r="H78" s="30">
        <v>0</v>
      </c>
      <c r="I78" s="30">
        <v>0</v>
      </c>
      <c r="J78" s="30">
        <v>2.42</v>
      </c>
      <c r="K78" s="30">
        <v>0</v>
      </c>
      <c r="L78" s="30">
        <v>0</v>
      </c>
      <c r="M78" s="30">
        <v>0</v>
      </c>
      <c r="N78" s="30">
        <v>5</v>
      </c>
      <c r="O78" s="30">
        <v>25</v>
      </c>
      <c r="P78" s="30">
        <v>3.33</v>
      </c>
      <c r="Q78" s="30">
        <v>0.67</v>
      </c>
      <c r="R78" s="30">
        <v>2.67</v>
      </c>
      <c r="S78" s="30">
        <v>1.67</v>
      </c>
      <c r="T78" s="30">
        <v>1.33</v>
      </c>
      <c r="U78" s="30">
        <v>0</v>
      </c>
      <c r="V78" s="30">
        <v>19.5</v>
      </c>
      <c r="W78" s="30">
        <v>0</v>
      </c>
      <c r="X78" s="30">
        <v>14</v>
      </c>
      <c r="Y78" s="30">
        <v>3</v>
      </c>
      <c r="Z78" s="30">
        <v>0</v>
      </c>
      <c r="AA78" s="30">
        <v>5</v>
      </c>
      <c r="AB78" s="30">
        <v>116.59</v>
      </c>
    </row>
    <row r="79" spans="1:28" s="4" customFormat="1" ht="22.5" x14ac:dyDescent="0.2">
      <c r="A79" s="39" t="s">
        <v>15</v>
      </c>
      <c r="B79" s="37">
        <v>94</v>
      </c>
      <c r="C79" s="28" t="s">
        <v>37</v>
      </c>
      <c r="D79" s="29" t="s">
        <v>39</v>
      </c>
      <c r="E79" s="30">
        <v>24</v>
      </c>
      <c r="F79" s="30">
        <v>3</v>
      </c>
      <c r="G79" s="30">
        <v>0</v>
      </c>
      <c r="H79" s="30">
        <v>0</v>
      </c>
      <c r="I79" s="30">
        <v>0</v>
      </c>
      <c r="J79" s="30">
        <v>2.4900000000000002</v>
      </c>
      <c r="K79" s="30">
        <v>0</v>
      </c>
      <c r="L79" s="30">
        <v>0</v>
      </c>
      <c r="M79" s="30">
        <v>0</v>
      </c>
      <c r="N79" s="30">
        <v>0</v>
      </c>
      <c r="O79" s="30">
        <v>30</v>
      </c>
      <c r="P79" s="30">
        <v>4</v>
      </c>
      <c r="Q79" s="30">
        <v>2.33</v>
      </c>
      <c r="R79" s="30">
        <v>2.67</v>
      </c>
      <c r="S79" s="30">
        <v>2.33</v>
      </c>
      <c r="T79" s="30">
        <v>1.67</v>
      </c>
      <c r="U79" s="30">
        <v>0</v>
      </c>
      <c r="V79" s="30">
        <v>5.68</v>
      </c>
      <c r="W79" s="30">
        <v>3</v>
      </c>
      <c r="X79" s="30">
        <v>14.67</v>
      </c>
      <c r="Y79" s="30">
        <v>4</v>
      </c>
      <c r="Z79" s="30">
        <v>0</v>
      </c>
      <c r="AA79" s="30">
        <v>6</v>
      </c>
      <c r="AB79" s="30">
        <v>105.84</v>
      </c>
    </row>
    <row r="80" spans="1:28" s="4" customFormat="1" ht="22.5" x14ac:dyDescent="0.2">
      <c r="A80" s="39" t="s">
        <v>15</v>
      </c>
      <c r="B80" s="37">
        <v>96</v>
      </c>
      <c r="C80" s="28" t="s">
        <v>37</v>
      </c>
      <c r="D80" s="29" t="s">
        <v>36</v>
      </c>
      <c r="E80" s="30">
        <v>21</v>
      </c>
      <c r="F80" s="30">
        <v>1.2</v>
      </c>
      <c r="G80" s="30">
        <v>0</v>
      </c>
      <c r="H80" s="30">
        <v>0</v>
      </c>
      <c r="I80" s="30">
        <v>0</v>
      </c>
      <c r="J80" s="30">
        <v>2.4900000000000002</v>
      </c>
      <c r="K80" s="30">
        <v>0</v>
      </c>
      <c r="L80" s="30">
        <v>0</v>
      </c>
      <c r="M80" s="30">
        <v>0</v>
      </c>
      <c r="N80" s="30">
        <v>5</v>
      </c>
      <c r="O80" s="30">
        <v>30</v>
      </c>
      <c r="P80" s="30">
        <v>4</v>
      </c>
      <c r="Q80" s="30">
        <v>2.33</v>
      </c>
      <c r="R80" s="30">
        <v>3</v>
      </c>
      <c r="S80" s="30">
        <v>2.33</v>
      </c>
      <c r="T80" s="30">
        <v>1.67</v>
      </c>
      <c r="U80" s="30">
        <v>0</v>
      </c>
      <c r="V80" s="30">
        <v>2</v>
      </c>
      <c r="W80" s="30">
        <v>0</v>
      </c>
      <c r="X80" s="30">
        <v>14.67</v>
      </c>
      <c r="Y80" s="30">
        <v>5</v>
      </c>
      <c r="Z80" s="30">
        <v>0</v>
      </c>
      <c r="AA80" s="30">
        <v>6</v>
      </c>
      <c r="AB80" s="30">
        <v>100.69</v>
      </c>
    </row>
    <row r="81" spans="1:28" ht="22.5" x14ac:dyDescent="0.2">
      <c r="A81" s="39" t="s">
        <v>26</v>
      </c>
      <c r="B81" s="37">
        <v>45</v>
      </c>
      <c r="C81" s="28" t="s">
        <v>37</v>
      </c>
      <c r="D81" s="29" t="s">
        <v>132</v>
      </c>
      <c r="E81" s="30">
        <v>30</v>
      </c>
      <c r="F81" s="30">
        <v>15</v>
      </c>
      <c r="G81" s="30">
        <v>0</v>
      </c>
      <c r="H81" s="30">
        <v>10</v>
      </c>
      <c r="I81" s="30">
        <v>0</v>
      </c>
      <c r="J81" s="30">
        <v>2.2000000000000002</v>
      </c>
      <c r="K81" s="30">
        <v>0</v>
      </c>
      <c r="L81" s="30">
        <v>0</v>
      </c>
      <c r="M81" s="30">
        <v>0</v>
      </c>
      <c r="N81" s="30">
        <v>10</v>
      </c>
      <c r="O81" s="30">
        <v>25</v>
      </c>
      <c r="P81" s="30">
        <v>2</v>
      </c>
      <c r="Q81" s="30">
        <v>1</v>
      </c>
      <c r="R81" s="30">
        <v>3</v>
      </c>
      <c r="S81" s="30">
        <v>2</v>
      </c>
      <c r="T81" s="30">
        <v>3</v>
      </c>
      <c r="U81" s="30">
        <v>0</v>
      </c>
      <c r="V81" s="30">
        <v>10</v>
      </c>
      <c r="W81" s="30">
        <v>3.33</v>
      </c>
      <c r="X81" s="30">
        <v>14.33</v>
      </c>
      <c r="Y81" s="30">
        <v>2.33</v>
      </c>
      <c r="Z81" s="30">
        <v>0</v>
      </c>
      <c r="AA81" s="30">
        <v>8.33</v>
      </c>
      <c r="AB81" s="30">
        <v>141.54</v>
      </c>
    </row>
    <row r="82" spans="1:28" x14ac:dyDescent="0.2">
      <c r="A82" s="39" t="s">
        <v>26</v>
      </c>
      <c r="B82" s="37">
        <v>62</v>
      </c>
      <c r="C82" s="28" t="s">
        <v>37</v>
      </c>
      <c r="D82" s="29" t="s">
        <v>140</v>
      </c>
      <c r="E82" s="30">
        <v>27</v>
      </c>
      <c r="F82" s="30">
        <v>15</v>
      </c>
      <c r="G82" s="30">
        <v>0</v>
      </c>
      <c r="H82" s="30">
        <v>10</v>
      </c>
      <c r="I82" s="30">
        <v>2</v>
      </c>
      <c r="J82" s="30">
        <v>2.2000000000000002</v>
      </c>
      <c r="K82" s="30">
        <v>0</v>
      </c>
      <c r="L82" s="30">
        <v>0</v>
      </c>
      <c r="M82" s="30">
        <v>0</v>
      </c>
      <c r="N82" s="30">
        <v>0</v>
      </c>
      <c r="O82" s="30">
        <v>25</v>
      </c>
      <c r="P82" s="30">
        <v>2</v>
      </c>
      <c r="Q82" s="30">
        <v>1</v>
      </c>
      <c r="R82" s="30">
        <v>3</v>
      </c>
      <c r="S82" s="30">
        <v>2</v>
      </c>
      <c r="T82" s="30">
        <v>3</v>
      </c>
      <c r="U82" s="30">
        <v>0</v>
      </c>
      <c r="V82" s="30">
        <v>11.77</v>
      </c>
      <c r="W82" s="30">
        <v>4</v>
      </c>
      <c r="X82" s="30">
        <v>13</v>
      </c>
      <c r="Y82" s="30">
        <v>2</v>
      </c>
      <c r="Z82" s="30">
        <v>0</v>
      </c>
      <c r="AA82" s="30">
        <v>10</v>
      </c>
      <c r="AB82" s="30">
        <v>132.97</v>
      </c>
    </row>
    <row r="83" spans="1:28" x14ac:dyDescent="0.2">
      <c r="A83" s="39" t="s">
        <v>26</v>
      </c>
      <c r="B83" s="37">
        <v>67</v>
      </c>
      <c r="C83" s="28" t="s">
        <v>37</v>
      </c>
      <c r="D83" s="29" t="s">
        <v>143</v>
      </c>
      <c r="E83" s="30">
        <v>21</v>
      </c>
      <c r="F83" s="30">
        <v>12.6</v>
      </c>
      <c r="G83" s="30">
        <v>0</v>
      </c>
      <c r="H83" s="30">
        <v>0</v>
      </c>
      <c r="I83" s="30">
        <v>2</v>
      </c>
      <c r="J83" s="30">
        <v>2.2000000000000002</v>
      </c>
      <c r="K83" s="30">
        <v>0</v>
      </c>
      <c r="L83" s="30">
        <v>0</v>
      </c>
      <c r="M83" s="30">
        <v>0</v>
      </c>
      <c r="N83" s="30">
        <v>5</v>
      </c>
      <c r="O83" s="30">
        <v>25</v>
      </c>
      <c r="P83" s="30">
        <v>2</v>
      </c>
      <c r="Q83" s="30">
        <v>1</v>
      </c>
      <c r="R83" s="30">
        <v>3</v>
      </c>
      <c r="S83" s="30">
        <v>2</v>
      </c>
      <c r="T83" s="30">
        <v>3</v>
      </c>
      <c r="U83" s="30">
        <v>0</v>
      </c>
      <c r="V83" s="30">
        <v>25</v>
      </c>
      <c r="W83" s="30">
        <v>3.67</v>
      </c>
      <c r="X83" s="30">
        <v>14.33</v>
      </c>
      <c r="Y83" s="30">
        <v>2</v>
      </c>
      <c r="Z83" s="30">
        <v>0</v>
      </c>
      <c r="AA83" s="30">
        <v>5</v>
      </c>
      <c r="AB83" s="30">
        <v>128.80000000000001</v>
      </c>
    </row>
    <row r="84" spans="1:28" x14ac:dyDescent="0.2">
      <c r="A84" s="39" t="s">
        <v>26</v>
      </c>
      <c r="B84" s="37">
        <v>74</v>
      </c>
      <c r="C84" s="28" t="s">
        <v>37</v>
      </c>
      <c r="D84" s="29" t="s">
        <v>145</v>
      </c>
      <c r="E84" s="30">
        <v>18</v>
      </c>
      <c r="F84" s="30">
        <v>15</v>
      </c>
      <c r="G84" s="30">
        <v>0</v>
      </c>
      <c r="H84" s="30">
        <v>0</v>
      </c>
      <c r="I84" s="30">
        <v>2</v>
      </c>
      <c r="J84" s="30">
        <v>2.2000000000000002</v>
      </c>
      <c r="K84" s="30">
        <v>0</v>
      </c>
      <c r="L84" s="30">
        <v>0</v>
      </c>
      <c r="M84" s="30">
        <v>0</v>
      </c>
      <c r="N84" s="30">
        <v>0</v>
      </c>
      <c r="O84" s="30">
        <v>25</v>
      </c>
      <c r="P84" s="30">
        <v>2</v>
      </c>
      <c r="Q84" s="30">
        <v>1</v>
      </c>
      <c r="R84" s="30">
        <v>3</v>
      </c>
      <c r="S84" s="30">
        <v>2</v>
      </c>
      <c r="T84" s="30">
        <v>3</v>
      </c>
      <c r="U84" s="30">
        <v>0</v>
      </c>
      <c r="V84" s="30">
        <v>23.33</v>
      </c>
      <c r="W84" s="30">
        <v>3.67</v>
      </c>
      <c r="X84" s="30">
        <v>14</v>
      </c>
      <c r="Y84" s="30">
        <v>2</v>
      </c>
      <c r="Z84" s="30">
        <v>0</v>
      </c>
      <c r="AA84" s="30">
        <v>4</v>
      </c>
      <c r="AB84" s="30">
        <v>120.2</v>
      </c>
    </row>
    <row r="85" spans="1:28" x14ac:dyDescent="0.2">
      <c r="A85" s="39" t="s">
        <v>26</v>
      </c>
      <c r="B85" s="37">
        <v>75</v>
      </c>
      <c r="C85" s="28" t="s">
        <v>37</v>
      </c>
      <c r="D85" s="29" t="s">
        <v>146</v>
      </c>
      <c r="E85" s="30">
        <v>24</v>
      </c>
      <c r="F85" s="30">
        <v>15</v>
      </c>
      <c r="G85" s="30">
        <v>0</v>
      </c>
      <c r="H85" s="30">
        <v>0</v>
      </c>
      <c r="I85" s="30">
        <v>2</v>
      </c>
      <c r="J85" s="30">
        <v>2.2000000000000002</v>
      </c>
      <c r="K85" s="30">
        <v>0</v>
      </c>
      <c r="L85" s="30">
        <v>0</v>
      </c>
      <c r="M85" s="30">
        <v>0</v>
      </c>
      <c r="N85" s="30">
        <v>10</v>
      </c>
      <c r="O85" s="30">
        <v>25</v>
      </c>
      <c r="P85" s="30">
        <v>2</v>
      </c>
      <c r="Q85" s="30">
        <v>1</v>
      </c>
      <c r="R85" s="30">
        <v>3</v>
      </c>
      <c r="S85" s="30">
        <v>2</v>
      </c>
      <c r="T85" s="30">
        <v>3</v>
      </c>
      <c r="U85" s="30">
        <v>0</v>
      </c>
      <c r="V85" s="30">
        <v>4.67</v>
      </c>
      <c r="W85" s="30">
        <v>0</v>
      </c>
      <c r="X85" s="30">
        <v>14</v>
      </c>
      <c r="Y85" s="30">
        <v>2</v>
      </c>
      <c r="Z85" s="30">
        <v>0</v>
      </c>
      <c r="AA85" s="30">
        <v>10</v>
      </c>
      <c r="AB85" s="30">
        <v>119.87</v>
      </c>
    </row>
    <row r="86" spans="1:28" ht="22.5" x14ac:dyDescent="0.2">
      <c r="A86" s="39" t="s">
        <v>26</v>
      </c>
      <c r="B86" s="37">
        <v>89</v>
      </c>
      <c r="C86" s="28" t="s">
        <v>37</v>
      </c>
      <c r="D86" s="29" t="s">
        <v>155</v>
      </c>
      <c r="E86" s="30">
        <v>9</v>
      </c>
      <c r="F86" s="30">
        <v>7</v>
      </c>
      <c r="G86" s="30">
        <v>0</v>
      </c>
      <c r="H86" s="30">
        <v>0</v>
      </c>
      <c r="I86" s="30">
        <v>0</v>
      </c>
      <c r="J86" s="30">
        <v>2.2000000000000002</v>
      </c>
      <c r="K86" s="30">
        <v>0</v>
      </c>
      <c r="L86" s="30">
        <v>0</v>
      </c>
      <c r="M86" s="30">
        <v>0</v>
      </c>
      <c r="N86" s="30">
        <v>3</v>
      </c>
      <c r="O86" s="30">
        <v>25</v>
      </c>
      <c r="P86" s="30">
        <v>2</v>
      </c>
      <c r="Q86" s="30">
        <v>1</v>
      </c>
      <c r="R86" s="30">
        <v>3</v>
      </c>
      <c r="S86" s="30">
        <v>2</v>
      </c>
      <c r="T86" s="30">
        <v>3</v>
      </c>
      <c r="U86" s="30">
        <v>0</v>
      </c>
      <c r="V86" s="30">
        <v>26.24</v>
      </c>
      <c r="W86" s="30">
        <v>3.33</v>
      </c>
      <c r="X86" s="30">
        <v>14</v>
      </c>
      <c r="Y86" s="30">
        <v>2</v>
      </c>
      <c r="Z86" s="30">
        <v>0</v>
      </c>
      <c r="AA86" s="30">
        <v>5</v>
      </c>
      <c r="AB86" s="30">
        <v>107.77</v>
      </c>
    </row>
    <row r="87" spans="1:28" ht="22.5" x14ac:dyDescent="0.2">
      <c r="A87" s="39" t="s">
        <v>26</v>
      </c>
      <c r="B87" s="37">
        <v>90</v>
      </c>
      <c r="C87" s="28" t="s">
        <v>37</v>
      </c>
      <c r="D87" s="29" t="s">
        <v>156</v>
      </c>
      <c r="E87" s="30">
        <v>6</v>
      </c>
      <c r="F87" s="30">
        <v>11.87</v>
      </c>
      <c r="G87" s="30">
        <v>0</v>
      </c>
      <c r="H87" s="30">
        <v>10</v>
      </c>
      <c r="I87" s="30">
        <v>0</v>
      </c>
      <c r="J87" s="30">
        <v>2.2000000000000002</v>
      </c>
      <c r="K87" s="30">
        <v>0</v>
      </c>
      <c r="L87" s="30">
        <v>0</v>
      </c>
      <c r="M87" s="30">
        <v>0</v>
      </c>
      <c r="N87" s="30">
        <v>0</v>
      </c>
      <c r="O87" s="30">
        <v>25</v>
      </c>
      <c r="P87" s="30">
        <v>2</v>
      </c>
      <c r="Q87" s="30">
        <v>1</v>
      </c>
      <c r="R87" s="30">
        <v>3</v>
      </c>
      <c r="S87" s="30">
        <v>2</v>
      </c>
      <c r="T87" s="30">
        <v>3</v>
      </c>
      <c r="U87" s="30">
        <v>0</v>
      </c>
      <c r="V87" s="30">
        <v>19.329999999999998</v>
      </c>
      <c r="W87" s="30">
        <v>1.67</v>
      </c>
      <c r="X87" s="30">
        <v>14</v>
      </c>
      <c r="Y87" s="30">
        <v>2</v>
      </c>
      <c r="Z87" s="30">
        <v>0</v>
      </c>
      <c r="AA87" s="30">
        <v>4</v>
      </c>
      <c r="AB87" s="30">
        <v>107.08</v>
      </c>
    </row>
    <row r="88" spans="1:28" x14ac:dyDescent="0.2">
      <c r="A88" s="39" t="s">
        <v>26</v>
      </c>
      <c r="B88" s="37">
        <v>92</v>
      </c>
      <c r="C88" s="28" t="s">
        <v>37</v>
      </c>
      <c r="D88" s="29" t="s">
        <v>158</v>
      </c>
      <c r="E88" s="30">
        <v>15</v>
      </c>
      <c r="F88" s="30">
        <v>15</v>
      </c>
      <c r="G88" s="30">
        <v>0</v>
      </c>
      <c r="H88" s="30">
        <v>0</v>
      </c>
      <c r="I88" s="30">
        <v>2</v>
      </c>
      <c r="J88" s="30">
        <v>2.2000000000000002</v>
      </c>
      <c r="K88" s="30">
        <v>0</v>
      </c>
      <c r="L88" s="30">
        <v>0</v>
      </c>
      <c r="M88" s="30">
        <v>0</v>
      </c>
      <c r="N88" s="30">
        <v>0</v>
      </c>
      <c r="O88" s="30">
        <v>25</v>
      </c>
      <c r="P88" s="30">
        <v>2</v>
      </c>
      <c r="Q88" s="30">
        <v>1</v>
      </c>
      <c r="R88" s="30">
        <v>3</v>
      </c>
      <c r="S88" s="30">
        <v>2</v>
      </c>
      <c r="T88" s="30">
        <v>3</v>
      </c>
      <c r="U88" s="30">
        <v>0</v>
      </c>
      <c r="V88" s="30">
        <v>10</v>
      </c>
      <c r="W88" s="30">
        <v>0.33</v>
      </c>
      <c r="X88" s="30">
        <v>14.33</v>
      </c>
      <c r="Y88" s="30">
        <v>2</v>
      </c>
      <c r="Z88" s="30">
        <v>0</v>
      </c>
      <c r="AA88" s="30">
        <v>10</v>
      </c>
      <c r="AB88" s="30">
        <v>106.87</v>
      </c>
    </row>
    <row r="89" spans="1:28" x14ac:dyDescent="0.2">
      <c r="A89" s="39" t="s">
        <v>26</v>
      </c>
      <c r="B89" s="37">
        <v>98</v>
      </c>
      <c r="C89" s="28" t="s">
        <v>37</v>
      </c>
      <c r="D89" s="29" t="s">
        <v>159</v>
      </c>
      <c r="E89" s="30">
        <v>12</v>
      </c>
      <c r="F89" s="30">
        <v>15</v>
      </c>
      <c r="G89" s="30">
        <v>0</v>
      </c>
      <c r="H89" s="30">
        <v>10</v>
      </c>
      <c r="I89" s="30">
        <v>0</v>
      </c>
      <c r="J89" s="30">
        <v>2.2000000000000002</v>
      </c>
      <c r="K89" s="30">
        <v>0</v>
      </c>
      <c r="L89" s="30">
        <v>0</v>
      </c>
      <c r="M89" s="30">
        <v>0</v>
      </c>
      <c r="N89" s="30">
        <v>10</v>
      </c>
      <c r="O89" s="30">
        <v>25</v>
      </c>
      <c r="P89" s="30">
        <v>2</v>
      </c>
      <c r="Q89" s="30">
        <v>1</v>
      </c>
      <c r="R89" s="30">
        <v>3</v>
      </c>
      <c r="S89" s="30">
        <v>2</v>
      </c>
      <c r="T89" s="30">
        <v>3</v>
      </c>
      <c r="U89" s="30">
        <v>0</v>
      </c>
      <c r="V89" s="30">
        <v>5</v>
      </c>
      <c r="W89" s="30">
        <v>0</v>
      </c>
      <c r="X89" s="30">
        <v>6</v>
      </c>
      <c r="Y89" s="30">
        <v>2</v>
      </c>
      <c r="Z89" s="30">
        <v>0</v>
      </c>
      <c r="AA89" s="30">
        <v>0</v>
      </c>
      <c r="AB89" s="30">
        <v>98.2</v>
      </c>
    </row>
    <row r="90" spans="1:28" x14ac:dyDescent="0.2">
      <c r="A90" s="39" t="s">
        <v>45</v>
      </c>
      <c r="B90" s="37">
        <v>13</v>
      </c>
      <c r="C90" s="28" t="s">
        <v>37</v>
      </c>
      <c r="D90" s="29" t="s">
        <v>46</v>
      </c>
      <c r="E90" s="30">
        <v>30</v>
      </c>
      <c r="F90" s="30">
        <v>15</v>
      </c>
      <c r="G90" s="30">
        <v>0</v>
      </c>
      <c r="H90" s="30">
        <v>20</v>
      </c>
      <c r="I90" s="30">
        <v>0</v>
      </c>
      <c r="J90" s="30">
        <v>4.26</v>
      </c>
      <c r="K90" s="30">
        <v>0</v>
      </c>
      <c r="L90" s="30">
        <v>0</v>
      </c>
      <c r="M90" s="30">
        <v>0</v>
      </c>
      <c r="N90" s="30">
        <v>5</v>
      </c>
      <c r="O90" s="30">
        <v>30</v>
      </c>
      <c r="P90" s="30">
        <v>2</v>
      </c>
      <c r="Q90" s="30">
        <v>2</v>
      </c>
      <c r="R90" s="30">
        <v>3</v>
      </c>
      <c r="S90" s="30">
        <v>2</v>
      </c>
      <c r="T90" s="30">
        <v>2</v>
      </c>
      <c r="U90" s="30">
        <v>0</v>
      </c>
      <c r="V90" s="30">
        <v>15</v>
      </c>
      <c r="W90" s="30">
        <v>2</v>
      </c>
      <c r="X90" s="30">
        <v>16.329999999999998</v>
      </c>
      <c r="Y90" s="30">
        <v>12.67</v>
      </c>
      <c r="Z90" s="30">
        <v>0</v>
      </c>
      <c r="AA90" s="30">
        <v>10</v>
      </c>
      <c r="AB90" s="30">
        <v>171.26</v>
      </c>
    </row>
    <row r="91" spans="1:28" ht="22.5" x14ac:dyDescent="0.2">
      <c r="A91" s="39" t="s">
        <v>45</v>
      </c>
      <c r="B91" s="37">
        <v>49</v>
      </c>
      <c r="C91" s="28" t="s">
        <v>37</v>
      </c>
      <c r="D91" s="29" t="s">
        <v>56</v>
      </c>
      <c r="E91" s="30">
        <v>27</v>
      </c>
      <c r="F91" s="30">
        <v>15</v>
      </c>
      <c r="G91" s="30">
        <v>0</v>
      </c>
      <c r="H91" s="30">
        <v>0</v>
      </c>
      <c r="I91" s="30">
        <v>0</v>
      </c>
      <c r="J91" s="30">
        <v>4.26</v>
      </c>
      <c r="K91" s="30">
        <v>0</v>
      </c>
      <c r="L91" s="30">
        <v>0</v>
      </c>
      <c r="M91" s="30">
        <v>0</v>
      </c>
      <c r="N91" s="30">
        <v>5</v>
      </c>
      <c r="O91" s="30">
        <v>30</v>
      </c>
      <c r="P91" s="30">
        <v>2</v>
      </c>
      <c r="Q91" s="30">
        <v>2</v>
      </c>
      <c r="R91" s="30">
        <v>3</v>
      </c>
      <c r="S91" s="30">
        <v>2</v>
      </c>
      <c r="T91" s="30">
        <v>2</v>
      </c>
      <c r="U91" s="30">
        <v>13.33</v>
      </c>
      <c r="V91" s="30">
        <v>5</v>
      </c>
      <c r="W91" s="30">
        <v>0.33</v>
      </c>
      <c r="X91" s="30">
        <v>14.67</v>
      </c>
      <c r="Y91" s="30">
        <v>5</v>
      </c>
      <c r="Z91" s="30">
        <v>0</v>
      </c>
      <c r="AA91" s="30">
        <v>10</v>
      </c>
      <c r="AB91" s="30">
        <v>140.59</v>
      </c>
    </row>
    <row r="92" spans="1:28" ht="22.5" x14ac:dyDescent="0.2">
      <c r="A92" s="39" t="s">
        <v>20</v>
      </c>
      <c r="B92" s="37">
        <v>2</v>
      </c>
      <c r="C92" s="28" t="s">
        <v>38</v>
      </c>
      <c r="D92" s="29" t="s">
        <v>78</v>
      </c>
      <c r="E92" s="30">
        <v>30</v>
      </c>
      <c r="F92" s="30">
        <v>13.08</v>
      </c>
      <c r="G92" s="30">
        <v>0</v>
      </c>
      <c r="H92" s="30">
        <v>20</v>
      </c>
      <c r="I92" s="30">
        <v>0</v>
      </c>
      <c r="J92" s="30">
        <v>2.62</v>
      </c>
      <c r="K92" s="30">
        <v>11.39</v>
      </c>
      <c r="L92" s="30">
        <v>19.03</v>
      </c>
      <c r="M92" s="30">
        <v>23.48</v>
      </c>
      <c r="N92" s="30">
        <v>10</v>
      </c>
      <c r="O92" s="30">
        <v>30</v>
      </c>
      <c r="P92" s="30">
        <v>4</v>
      </c>
      <c r="Q92" s="30">
        <v>2</v>
      </c>
      <c r="R92" s="30">
        <v>2</v>
      </c>
      <c r="S92" s="30">
        <v>2</v>
      </c>
      <c r="T92" s="30">
        <v>4</v>
      </c>
      <c r="U92" s="30">
        <v>25</v>
      </c>
      <c r="V92" s="30">
        <v>50</v>
      </c>
      <c r="W92" s="30">
        <v>26.33</v>
      </c>
      <c r="X92" s="30">
        <v>21.33</v>
      </c>
      <c r="Y92" s="30">
        <v>11</v>
      </c>
      <c r="Z92" s="30">
        <v>5</v>
      </c>
      <c r="AA92" s="30">
        <v>6.67</v>
      </c>
      <c r="AB92" s="30">
        <v>318.95</v>
      </c>
    </row>
    <row r="93" spans="1:28" ht="22.5" x14ac:dyDescent="0.2">
      <c r="A93" s="39" t="s">
        <v>20</v>
      </c>
      <c r="B93" s="37">
        <v>23</v>
      </c>
      <c r="C93" s="28" t="s">
        <v>37</v>
      </c>
      <c r="D93" s="29" t="s">
        <v>94</v>
      </c>
      <c r="E93" s="30">
        <v>27</v>
      </c>
      <c r="F93" s="30">
        <v>6.6</v>
      </c>
      <c r="G93" s="30">
        <v>0</v>
      </c>
      <c r="H93" s="30">
        <v>25</v>
      </c>
      <c r="I93" s="30">
        <v>0</v>
      </c>
      <c r="J93" s="30">
        <v>2.62</v>
      </c>
      <c r="K93" s="30">
        <v>0</v>
      </c>
      <c r="L93" s="30">
        <v>0</v>
      </c>
      <c r="M93" s="30">
        <v>0</v>
      </c>
      <c r="N93" s="30">
        <v>0</v>
      </c>
      <c r="O93" s="30">
        <v>30</v>
      </c>
      <c r="P93" s="30">
        <v>4</v>
      </c>
      <c r="Q93" s="30">
        <v>2</v>
      </c>
      <c r="R93" s="30">
        <v>2</v>
      </c>
      <c r="S93" s="30">
        <v>2</v>
      </c>
      <c r="T93" s="30">
        <v>4</v>
      </c>
      <c r="U93" s="30">
        <v>0</v>
      </c>
      <c r="V93" s="30">
        <v>15.5</v>
      </c>
      <c r="W93" s="30">
        <v>0.33</v>
      </c>
      <c r="X93" s="30">
        <v>27.33</v>
      </c>
      <c r="Y93" s="30">
        <v>13.67</v>
      </c>
      <c r="Z93" s="30">
        <v>0</v>
      </c>
      <c r="AA93" s="30">
        <v>0</v>
      </c>
      <c r="AB93" s="30">
        <v>162.06</v>
      </c>
    </row>
    <row r="94" spans="1:28" ht="22.5" x14ac:dyDescent="0.2">
      <c r="A94" s="39" t="s">
        <v>69</v>
      </c>
      <c r="B94" s="37">
        <v>22</v>
      </c>
      <c r="C94" s="28" t="s">
        <v>37</v>
      </c>
      <c r="D94" s="29" t="s">
        <v>121</v>
      </c>
      <c r="E94" s="30">
        <v>21</v>
      </c>
      <c r="F94" s="30">
        <v>7</v>
      </c>
      <c r="G94" s="30">
        <v>0</v>
      </c>
      <c r="H94" s="30">
        <v>25</v>
      </c>
      <c r="I94" s="30">
        <v>0</v>
      </c>
      <c r="J94" s="30">
        <v>0.92</v>
      </c>
      <c r="K94" s="30">
        <v>0</v>
      </c>
      <c r="L94" s="30">
        <v>0</v>
      </c>
      <c r="M94" s="30">
        <v>0</v>
      </c>
      <c r="N94" s="30">
        <v>10</v>
      </c>
      <c r="O94" s="30">
        <v>30</v>
      </c>
      <c r="P94" s="30">
        <v>2</v>
      </c>
      <c r="Q94" s="30">
        <v>1.33</v>
      </c>
      <c r="R94" s="30">
        <v>1.67</v>
      </c>
      <c r="S94" s="30">
        <v>0.67</v>
      </c>
      <c r="T94" s="30">
        <v>0.67</v>
      </c>
      <c r="U94" s="30">
        <v>0</v>
      </c>
      <c r="V94" s="30">
        <v>16.260000000000002</v>
      </c>
      <c r="W94" s="30">
        <v>4.33</v>
      </c>
      <c r="X94" s="30">
        <v>27.33</v>
      </c>
      <c r="Y94" s="30">
        <v>4</v>
      </c>
      <c r="Z94" s="30">
        <v>0</v>
      </c>
      <c r="AA94" s="30">
        <v>11</v>
      </c>
      <c r="AB94" s="30">
        <v>163.18</v>
      </c>
    </row>
    <row r="95" spans="1:28" ht="22.5" x14ac:dyDescent="0.2">
      <c r="A95" s="39" t="s">
        <v>69</v>
      </c>
      <c r="B95" s="37">
        <v>25</v>
      </c>
      <c r="C95" s="28" t="s">
        <v>37</v>
      </c>
      <c r="D95" s="29" t="s">
        <v>101</v>
      </c>
      <c r="E95" s="30">
        <v>30</v>
      </c>
      <c r="F95" s="30">
        <v>15</v>
      </c>
      <c r="G95" s="30">
        <v>0</v>
      </c>
      <c r="H95" s="30">
        <v>25</v>
      </c>
      <c r="I95" s="30">
        <v>0</v>
      </c>
      <c r="J95" s="30">
        <v>0.92</v>
      </c>
      <c r="K95" s="30">
        <v>0</v>
      </c>
      <c r="L95" s="30">
        <v>0</v>
      </c>
      <c r="M95" s="30">
        <v>0</v>
      </c>
      <c r="N95" s="30">
        <v>10</v>
      </c>
      <c r="O95" s="30">
        <v>30</v>
      </c>
      <c r="P95" s="30">
        <v>2</v>
      </c>
      <c r="Q95" s="30">
        <v>1.33</v>
      </c>
      <c r="R95" s="30">
        <v>1.67</v>
      </c>
      <c r="S95" s="30">
        <v>0.67</v>
      </c>
      <c r="T95" s="30">
        <v>0.67</v>
      </c>
      <c r="U95" s="30">
        <v>0</v>
      </c>
      <c r="V95" s="30">
        <v>4.7</v>
      </c>
      <c r="W95" s="30">
        <v>5</v>
      </c>
      <c r="X95" s="30">
        <v>28.33</v>
      </c>
      <c r="Y95" s="30">
        <v>1.33</v>
      </c>
      <c r="Z95" s="30">
        <v>0</v>
      </c>
      <c r="AA95" s="30">
        <v>5</v>
      </c>
      <c r="AB95" s="30">
        <v>161.61000000000001</v>
      </c>
    </row>
    <row r="96" spans="1:28" x14ac:dyDescent="0.2">
      <c r="A96" s="39" t="s">
        <v>69</v>
      </c>
      <c r="B96" s="37">
        <v>43</v>
      </c>
      <c r="C96" s="28" t="s">
        <v>37</v>
      </c>
      <c r="D96" s="29" t="s">
        <v>74</v>
      </c>
      <c r="E96" s="30">
        <v>27</v>
      </c>
      <c r="F96" s="30">
        <v>3.02</v>
      </c>
      <c r="G96" s="30">
        <v>0</v>
      </c>
      <c r="H96" s="30">
        <v>25</v>
      </c>
      <c r="I96" s="30">
        <v>0</v>
      </c>
      <c r="J96" s="30">
        <v>1.04</v>
      </c>
      <c r="K96" s="30">
        <v>0</v>
      </c>
      <c r="L96" s="30">
        <v>0</v>
      </c>
      <c r="M96" s="30">
        <v>0</v>
      </c>
      <c r="N96" s="30">
        <v>0</v>
      </c>
      <c r="O96" s="30">
        <v>30</v>
      </c>
      <c r="P96" s="30">
        <v>2</v>
      </c>
      <c r="Q96" s="30">
        <v>2</v>
      </c>
      <c r="R96" s="30">
        <v>2</v>
      </c>
      <c r="S96" s="30">
        <v>1</v>
      </c>
      <c r="T96" s="30">
        <v>1</v>
      </c>
      <c r="U96" s="30">
        <v>0</v>
      </c>
      <c r="V96" s="30">
        <v>12</v>
      </c>
      <c r="W96" s="30">
        <v>0</v>
      </c>
      <c r="X96" s="30">
        <v>27.67</v>
      </c>
      <c r="Y96" s="30">
        <v>3.67</v>
      </c>
      <c r="Z96" s="30">
        <v>0</v>
      </c>
      <c r="AA96" s="30">
        <v>5.33</v>
      </c>
      <c r="AB96" s="30">
        <v>142.72999999999999</v>
      </c>
    </row>
    <row r="97" spans="1:28" x14ac:dyDescent="0.2">
      <c r="A97" s="39" t="s">
        <v>69</v>
      </c>
      <c r="B97" s="37">
        <v>44</v>
      </c>
      <c r="C97" s="28" t="s">
        <v>37</v>
      </c>
      <c r="D97" s="29" t="s">
        <v>131</v>
      </c>
      <c r="E97" s="30">
        <v>24</v>
      </c>
      <c r="F97" s="30">
        <v>15</v>
      </c>
      <c r="G97" s="30">
        <v>0</v>
      </c>
      <c r="H97" s="30">
        <v>10</v>
      </c>
      <c r="I97" s="30">
        <v>0</v>
      </c>
      <c r="J97" s="30">
        <v>0.92</v>
      </c>
      <c r="K97" s="30">
        <v>0</v>
      </c>
      <c r="L97" s="30">
        <v>0</v>
      </c>
      <c r="M97" s="30">
        <v>0</v>
      </c>
      <c r="N97" s="30">
        <v>10</v>
      </c>
      <c r="O97" s="30">
        <v>30</v>
      </c>
      <c r="P97" s="30">
        <v>2</v>
      </c>
      <c r="Q97" s="30">
        <v>1.33</v>
      </c>
      <c r="R97" s="30">
        <v>1.67</v>
      </c>
      <c r="S97" s="30">
        <v>0.67</v>
      </c>
      <c r="T97" s="30">
        <v>0.67</v>
      </c>
      <c r="U97" s="30">
        <v>0</v>
      </c>
      <c r="V97" s="30">
        <v>15.33</v>
      </c>
      <c r="W97" s="30">
        <v>5</v>
      </c>
      <c r="X97" s="30">
        <v>16.670000000000002</v>
      </c>
      <c r="Y97" s="30">
        <v>4</v>
      </c>
      <c r="Z97" s="30">
        <v>0</v>
      </c>
      <c r="AA97" s="30">
        <v>5</v>
      </c>
      <c r="AB97" s="30">
        <v>142.25</v>
      </c>
    </row>
    <row r="98" spans="1:28" x14ac:dyDescent="0.2">
      <c r="A98" s="39" t="s">
        <v>84</v>
      </c>
      <c r="B98" s="37">
        <v>39</v>
      </c>
      <c r="C98" s="28" t="s">
        <v>37</v>
      </c>
      <c r="D98" s="29" t="s">
        <v>129</v>
      </c>
      <c r="E98" s="30">
        <v>30</v>
      </c>
      <c r="F98" s="30">
        <v>15</v>
      </c>
      <c r="G98" s="30">
        <v>0</v>
      </c>
      <c r="H98" s="30">
        <v>0</v>
      </c>
      <c r="I98" s="30">
        <v>0</v>
      </c>
      <c r="J98" s="30">
        <v>1.99</v>
      </c>
      <c r="K98" s="30">
        <v>0</v>
      </c>
      <c r="L98" s="30">
        <v>0</v>
      </c>
      <c r="M98" s="30">
        <v>0</v>
      </c>
      <c r="N98" s="30">
        <v>5</v>
      </c>
      <c r="O98" s="30">
        <v>30</v>
      </c>
      <c r="P98" s="30">
        <v>3</v>
      </c>
      <c r="Q98" s="30">
        <v>1.67</v>
      </c>
      <c r="R98" s="30">
        <v>2.67</v>
      </c>
      <c r="S98" s="30">
        <v>1.67</v>
      </c>
      <c r="T98" s="30">
        <v>2</v>
      </c>
      <c r="U98" s="30">
        <v>0</v>
      </c>
      <c r="V98" s="30">
        <v>27</v>
      </c>
      <c r="W98" s="30">
        <v>3</v>
      </c>
      <c r="X98" s="30">
        <v>12</v>
      </c>
      <c r="Y98" s="30">
        <v>4</v>
      </c>
      <c r="Z98" s="30">
        <v>0</v>
      </c>
      <c r="AA98" s="30">
        <v>6</v>
      </c>
      <c r="AB98" s="30">
        <v>144.99</v>
      </c>
    </row>
    <row r="99" spans="1:28" x14ac:dyDescent="0.2">
      <c r="A99" s="39" t="s">
        <v>30</v>
      </c>
      <c r="B99" s="37">
        <v>72</v>
      </c>
      <c r="C99" s="28" t="s">
        <v>37</v>
      </c>
      <c r="D99" s="29" t="s">
        <v>31</v>
      </c>
      <c r="E99" s="30">
        <v>30</v>
      </c>
      <c r="F99" s="30">
        <v>15</v>
      </c>
      <c r="G99" s="30">
        <v>0</v>
      </c>
      <c r="H99" s="30">
        <v>10</v>
      </c>
      <c r="I99" s="30">
        <v>0</v>
      </c>
      <c r="J99" s="30">
        <v>1.19</v>
      </c>
      <c r="K99" s="30">
        <v>0</v>
      </c>
      <c r="L99" s="30">
        <v>0</v>
      </c>
      <c r="M99" s="30">
        <v>0</v>
      </c>
      <c r="N99" s="30">
        <v>0</v>
      </c>
      <c r="O99" s="30">
        <v>30</v>
      </c>
      <c r="P99" s="30">
        <v>4</v>
      </c>
      <c r="Q99" s="30">
        <v>2</v>
      </c>
      <c r="R99" s="30">
        <v>3</v>
      </c>
      <c r="S99" s="30">
        <v>3</v>
      </c>
      <c r="T99" s="30">
        <v>2</v>
      </c>
      <c r="U99" s="30">
        <v>0</v>
      </c>
      <c r="V99" s="30">
        <v>2</v>
      </c>
      <c r="W99" s="30">
        <v>0</v>
      </c>
      <c r="X99" s="30">
        <v>12</v>
      </c>
      <c r="Y99" s="30">
        <v>0.33</v>
      </c>
      <c r="Z99" s="30">
        <v>0</v>
      </c>
      <c r="AA99" s="30">
        <v>6.67</v>
      </c>
      <c r="AB99" s="30">
        <v>121.19</v>
      </c>
    </row>
    <row r="100" spans="1:28" ht="22.5" x14ac:dyDescent="0.2">
      <c r="A100" s="39" t="s">
        <v>162</v>
      </c>
      <c r="B100" s="37">
        <v>102</v>
      </c>
      <c r="C100" s="28" t="s">
        <v>37</v>
      </c>
      <c r="D100" s="29" t="s">
        <v>163</v>
      </c>
      <c r="E100" s="30">
        <v>30</v>
      </c>
      <c r="F100" s="30">
        <v>15</v>
      </c>
      <c r="G100" s="30">
        <v>0</v>
      </c>
      <c r="H100" s="30">
        <v>10</v>
      </c>
      <c r="I100" s="30">
        <v>0</v>
      </c>
      <c r="J100" s="30">
        <v>0.87</v>
      </c>
      <c r="K100" s="30">
        <v>0</v>
      </c>
      <c r="L100" s="30">
        <v>0</v>
      </c>
      <c r="M100" s="30">
        <v>0</v>
      </c>
      <c r="N100" s="30">
        <v>5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12</v>
      </c>
      <c r="Y100" s="30">
        <v>3</v>
      </c>
      <c r="Z100" s="30">
        <v>0</v>
      </c>
      <c r="AA100" s="30">
        <v>4.33</v>
      </c>
      <c r="AB100" s="30">
        <v>80.209999999999994</v>
      </c>
    </row>
    <row r="101" spans="1:28" ht="22.5" x14ac:dyDescent="0.2">
      <c r="A101" s="39" t="s">
        <v>33</v>
      </c>
      <c r="B101" s="37">
        <v>27</v>
      </c>
      <c r="C101" s="28" t="s">
        <v>37</v>
      </c>
      <c r="D101" s="29" t="s">
        <v>93</v>
      </c>
      <c r="E101" s="30">
        <v>24</v>
      </c>
      <c r="F101" s="30">
        <v>13.42</v>
      </c>
      <c r="G101" s="30">
        <v>0</v>
      </c>
      <c r="H101" s="30">
        <v>0</v>
      </c>
      <c r="I101" s="30">
        <v>0</v>
      </c>
      <c r="J101" s="30">
        <v>2.13</v>
      </c>
      <c r="K101" s="30">
        <v>0</v>
      </c>
      <c r="L101" s="30">
        <v>0</v>
      </c>
      <c r="M101" s="30">
        <v>0</v>
      </c>
      <c r="N101" s="30">
        <v>0</v>
      </c>
      <c r="O101" s="30">
        <v>30</v>
      </c>
      <c r="P101" s="30">
        <v>4</v>
      </c>
      <c r="Q101" s="30">
        <v>4</v>
      </c>
      <c r="R101" s="30">
        <v>3</v>
      </c>
      <c r="S101" s="30">
        <v>2</v>
      </c>
      <c r="T101" s="30">
        <v>2</v>
      </c>
      <c r="U101" s="30">
        <v>0</v>
      </c>
      <c r="V101" s="30">
        <v>50</v>
      </c>
      <c r="W101" s="30">
        <v>4</v>
      </c>
      <c r="X101" s="30">
        <v>12</v>
      </c>
      <c r="Y101" s="30">
        <v>6</v>
      </c>
      <c r="Z101" s="30">
        <v>0</v>
      </c>
      <c r="AA101" s="30">
        <v>2</v>
      </c>
      <c r="AB101" s="30">
        <v>158.56</v>
      </c>
    </row>
    <row r="102" spans="1:28" ht="22.5" x14ac:dyDescent="0.2">
      <c r="A102" s="39" t="s">
        <v>33</v>
      </c>
      <c r="B102" s="37">
        <v>64</v>
      </c>
      <c r="C102" s="28" t="s">
        <v>37</v>
      </c>
      <c r="D102" s="29" t="s">
        <v>141</v>
      </c>
      <c r="E102" s="30">
        <v>30</v>
      </c>
      <c r="F102" s="30">
        <v>10.65</v>
      </c>
      <c r="G102" s="30">
        <v>0</v>
      </c>
      <c r="H102" s="30">
        <v>10</v>
      </c>
      <c r="I102" s="30">
        <v>0</v>
      </c>
      <c r="J102" s="30">
        <v>1.77</v>
      </c>
      <c r="K102" s="30">
        <v>0</v>
      </c>
      <c r="L102" s="30">
        <v>0</v>
      </c>
      <c r="M102" s="30">
        <v>0</v>
      </c>
      <c r="N102" s="30">
        <v>3</v>
      </c>
      <c r="O102" s="30">
        <v>25</v>
      </c>
      <c r="P102" s="30">
        <v>2.33</v>
      </c>
      <c r="Q102" s="30">
        <v>2</v>
      </c>
      <c r="R102" s="30">
        <v>2.67</v>
      </c>
      <c r="S102" s="30">
        <v>1.67</v>
      </c>
      <c r="T102" s="30">
        <v>2</v>
      </c>
      <c r="U102" s="30">
        <v>0</v>
      </c>
      <c r="V102" s="30">
        <v>14</v>
      </c>
      <c r="W102" s="30">
        <v>2</v>
      </c>
      <c r="X102" s="30">
        <v>14</v>
      </c>
      <c r="Y102" s="30">
        <v>4</v>
      </c>
      <c r="Z102" s="30">
        <v>0</v>
      </c>
      <c r="AA102" s="30">
        <v>5</v>
      </c>
      <c r="AB102" s="30">
        <v>130.09</v>
      </c>
    </row>
    <row r="103" spans="1:28" x14ac:dyDescent="0.2">
      <c r="A103" s="39" t="s">
        <v>33</v>
      </c>
      <c r="B103" s="37">
        <v>70</v>
      </c>
      <c r="C103" s="28" t="s">
        <v>37</v>
      </c>
      <c r="D103" s="29" t="s">
        <v>107</v>
      </c>
      <c r="E103" s="30">
        <v>21</v>
      </c>
      <c r="F103" s="30">
        <v>15</v>
      </c>
      <c r="G103" s="30">
        <v>0</v>
      </c>
      <c r="H103" s="30">
        <v>0</v>
      </c>
      <c r="I103" s="30">
        <v>0</v>
      </c>
      <c r="J103" s="30">
        <v>2.13</v>
      </c>
      <c r="K103" s="30">
        <v>0</v>
      </c>
      <c r="L103" s="30">
        <v>0</v>
      </c>
      <c r="M103" s="30">
        <v>0</v>
      </c>
      <c r="N103" s="30">
        <v>0</v>
      </c>
      <c r="O103" s="30">
        <v>30</v>
      </c>
      <c r="P103" s="30">
        <v>4</v>
      </c>
      <c r="Q103" s="30">
        <v>4</v>
      </c>
      <c r="R103" s="30">
        <v>3</v>
      </c>
      <c r="S103" s="30">
        <v>2</v>
      </c>
      <c r="T103" s="30">
        <v>2</v>
      </c>
      <c r="U103" s="30">
        <v>5</v>
      </c>
      <c r="V103" s="30">
        <v>18</v>
      </c>
      <c r="W103" s="30">
        <v>0</v>
      </c>
      <c r="X103" s="30">
        <v>12</v>
      </c>
      <c r="Y103" s="30">
        <v>5</v>
      </c>
      <c r="Z103" s="30">
        <v>0</v>
      </c>
      <c r="AA103" s="30">
        <v>2.33</v>
      </c>
      <c r="AB103" s="30">
        <v>125.47</v>
      </c>
    </row>
    <row r="104" spans="1:28" ht="22.5" x14ac:dyDescent="0.2">
      <c r="A104" s="39" t="s">
        <v>33</v>
      </c>
      <c r="B104" s="37">
        <v>93</v>
      </c>
      <c r="C104" s="28" t="s">
        <v>37</v>
      </c>
      <c r="D104" s="29" t="s">
        <v>34</v>
      </c>
      <c r="E104" s="30">
        <v>27</v>
      </c>
      <c r="F104" s="30">
        <v>10.65</v>
      </c>
      <c r="G104" s="30">
        <v>0</v>
      </c>
      <c r="H104" s="30">
        <v>0</v>
      </c>
      <c r="I104" s="30">
        <v>0</v>
      </c>
      <c r="J104" s="30">
        <v>1.77</v>
      </c>
      <c r="K104" s="30">
        <v>0</v>
      </c>
      <c r="L104" s="30">
        <v>0</v>
      </c>
      <c r="M104" s="30">
        <v>0</v>
      </c>
      <c r="N104" s="30">
        <v>5</v>
      </c>
      <c r="O104" s="30">
        <v>25</v>
      </c>
      <c r="P104" s="30">
        <v>2.33</v>
      </c>
      <c r="Q104" s="30">
        <v>2</v>
      </c>
      <c r="R104" s="30">
        <v>2.67</v>
      </c>
      <c r="S104" s="30">
        <v>1.67</v>
      </c>
      <c r="T104" s="30">
        <v>2</v>
      </c>
      <c r="U104" s="30">
        <v>5</v>
      </c>
      <c r="V104" s="30">
        <v>5</v>
      </c>
      <c r="W104" s="30">
        <v>0</v>
      </c>
      <c r="X104" s="30">
        <v>15.33</v>
      </c>
      <c r="Y104" s="30">
        <v>0.67</v>
      </c>
      <c r="Z104" s="30">
        <v>0</v>
      </c>
      <c r="AA104" s="30">
        <v>0</v>
      </c>
      <c r="AB104" s="30">
        <v>106.09</v>
      </c>
    </row>
    <row r="105" spans="1:28" x14ac:dyDescent="0.2">
      <c r="A105" s="39" t="s">
        <v>33</v>
      </c>
      <c r="B105" s="37">
        <v>97</v>
      </c>
      <c r="C105" s="28" t="s">
        <v>37</v>
      </c>
      <c r="D105" s="29" t="s">
        <v>112</v>
      </c>
      <c r="E105" s="30">
        <v>18</v>
      </c>
      <c r="F105" s="30">
        <v>9.85</v>
      </c>
      <c r="G105" s="30">
        <v>0</v>
      </c>
      <c r="H105" s="30">
        <v>0</v>
      </c>
      <c r="I105" s="30">
        <v>0</v>
      </c>
      <c r="J105" s="30">
        <v>2.13</v>
      </c>
      <c r="K105" s="30">
        <v>0</v>
      </c>
      <c r="L105" s="30">
        <v>0</v>
      </c>
      <c r="M105" s="30">
        <v>0</v>
      </c>
      <c r="N105" s="30">
        <v>0</v>
      </c>
      <c r="O105" s="30">
        <v>30</v>
      </c>
      <c r="P105" s="30">
        <v>4</v>
      </c>
      <c r="Q105" s="30">
        <v>4</v>
      </c>
      <c r="R105" s="30">
        <v>3</v>
      </c>
      <c r="S105" s="30">
        <v>2</v>
      </c>
      <c r="T105" s="30">
        <v>2</v>
      </c>
      <c r="U105" s="30">
        <v>0</v>
      </c>
      <c r="V105" s="30">
        <v>6</v>
      </c>
      <c r="W105" s="30">
        <v>5</v>
      </c>
      <c r="X105" s="30">
        <v>5</v>
      </c>
      <c r="Y105" s="30">
        <v>5</v>
      </c>
      <c r="Z105" s="30">
        <v>0</v>
      </c>
      <c r="AA105" s="30">
        <v>2.33</v>
      </c>
      <c r="AB105" s="30">
        <v>98.32</v>
      </c>
    </row>
    <row r="106" spans="1:28" x14ac:dyDescent="0.2">
      <c r="A106" s="39" t="s">
        <v>53</v>
      </c>
      <c r="B106" s="37">
        <v>46</v>
      </c>
      <c r="C106" s="28" t="s">
        <v>37</v>
      </c>
      <c r="D106" s="29" t="s">
        <v>54</v>
      </c>
      <c r="E106" s="30">
        <v>30</v>
      </c>
      <c r="F106" s="30">
        <v>15</v>
      </c>
      <c r="G106" s="30">
        <v>0</v>
      </c>
      <c r="H106" s="30">
        <v>0</v>
      </c>
      <c r="I106" s="30">
        <v>0</v>
      </c>
      <c r="J106" s="30">
        <v>1.39</v>
      </c>
      <c r="K106" s="30">
        <v>0</v>
      </c>
      <c r="L106" s="30">
        <v>0</v>
      </c>
      <c r="M106" s="30">
        <v>0</v>
      </c>
      <c r="N106" s="30">
        <v>8</v>
      </c>
      <c r="O106" s="30">
        <v>15</v>
      </c>
      <c r="P106" s="30">
        <v>1</v>
      </c>
      <c r="Q106" s="30">
        <v>1</v>
      </c>
      <c r="R106" s="30">
        <v>1</v>
      </c>
      <c r="S106" s="30">
        <v>2.67</v>
      </c>
      <c r="T106" s="30">
        <v>2.33</v>
      </c>
      <c r="U106" s="30">
        <v>0</v>
      </c>
      <c r="V106" s="30">
        <v>41.67</v>
      </c>
      <c r="W106" s="30">
        <v>0</v>
      </c>
      <c r="X106" s="30">
        <v>14</v>
      </c>
      <c r="Y106" s="30">
        <v>5</v>
      </c>
      <c r="Z106" s="30">
        <v>0</v>
      </c>
      <c r="AA106" s="30">
        <v>3.33</v>
      </c>
      <c r="AB106" s="30">
        <v>141.38999999999999</v>
      </c>
    </row>
    <row r="107" spans="1:28" x14ac:dyDescent="0.2">
      <c r="A107" s="39" t="s">
        <v>53</v>
      </c>
      <c r="B107" s="37">
        <v>52</v>
      </c>
      <c r="C107" s="28" t="s">
        <v>37</v>
      </c>
      <c r="D107" s="29" t="s">
        <v>57</v>
      </c>
      <c r="E107" s="30">
        <v>27</v>
      </c>
      <c r="F107" s="30">
        <v>15</v>
      </c>
      <c r="G107" s="30">
        <v>0</v>
      </c>
      <c r="H107" s="30">
        <v>0</v>
      </c>
      <c r="I107" s="30">
        <v>0</v>
      </c>
      <c r="J107" s="30">
        <v>1.39</v>
      </c>
      <c r="K107" s="30">
        <v>0</v>
      </c>
      <c r="L107" s="30">
        <v>0</v>
      </c>
      <c r="M107" s="30">
        <v>0</v>
      </c>
      <c r="N107" s="30">
        <v>5</v>
      </c>
      <c r="O107" s="30">
        <v>15</v>
      </c>
      <c r="P107" s="30">
        <v>1</v>
      </c>
      <c r="Q107" s="30">
        <v>1</v>
      </c>
      <c r="R107" s="30">
        <v>1</v>
      </c>
      <c r="S107" s="30">
        <v>2.67</v>
      </c>
      <c r="T107" s="30">
        <v>2.33</v>
      </c>
      <c r="U107" s="30">
        <v>8.33</v>
      </c>
      <c r="V107" s="30">
        <v>27.33</v>
      </c>
      <c r="W107" s="30">
        <v>5</v>
      </c>
      <c r="X107" s="30">
        <v>15.67</v>
      </c>
      <c r="Y107" s="30">
        <v>5</v>
      </c>
      <c r="Z107" s="30">
        <v>0</v>
      </c>
      <c r="AA107" s="30">
        <v>3.33</v>
      </c>
      <c r="AB107" s="30">
        <v>136.06</v>
      </c>
    </row>
    <row r="108" spans="1:28" x14ac:dyDescent="0.2">
      <c r="A108" s="39" t="s">
        <v>53</v>
      </c>
      <c r="B108" s="37">
        <v>100</v>
      </c>
      <c r="C108" s="28" t="s">
        <v>37</v>
      </c>
      <c r="D108" s="29" t="s">
        <v>60</v>
      </c>
      <c r="E108" s="30">
        <v>24</v>
      </c>
      <c r="F108" s="30">
        <v>15</v>
      </c>
      <c r="G108" s="30">
        <v>0</v>
      </c>
      <c r="H108" s="30">
        <v>0</v>
      </c>
      <c r="I108" s="30">
        <v>0</v>
      </c>
      <c r="J108" s="30">
        <v>1.39</v>
      </c>
      <c r="K108" s="30">
        <v>0</v>
      </c>
      <c r="L108" s="30">
        <v>0</v>
      </c>
      <c r="M108" s="30">
        <v>0</v>
      </c>
      <c r="N108" s="30">
        <v>0</v>
      </c>
      <c r="O108" s="30">
        <v>15</v>
      </c>
      <c r="P108" s="30">
        <v>1</v>
      </c>
      <c r="Q108" s="30">
        <v>1</v>
      </c>
      <c r="R108" s="30">
        <v>1</v>
      </c>
      <c r="S108" s="30">
        <v>2.67</v>
      </c>
      <c r="T108" s="30">
        <v>2.33</v>
      </c>
      <c r="U108" s="30">
        <v>0</v>
      </c>
      <c r="V108" s="30">
        <v>10</v>
      </c>
      <c r="W108" s="30">
        <v>0</v>
      </c>
      <c r="X108" s="30">
        <v>1</v>
      </c>
      <c r="Y108" s="30">
        <v>5</v>
      </c>
      <c r="Z108" s="30">
        <v>0</v>
      </c>
      <c r="AA108" s="30">
        <v>3.33</v>
      </c>
      <c r="AB108" s="30">
        <v>82.73</v>
      </c>
    </row>
    <row r="109" spans="1:28" ht="22.5" x14ac:dyDescent="0.2">
      <c r="A109" s="39" t="s">
        <v>89</v>
      </c>
      <c r="B109" s="37">
        <v>16</v>
      </c>
      <c r="C109" s="28" t="s">
        <v>37</v>
      </c>
      <c r="D109" s="29" t="s">
        <v>90</v>
      </c>
      <c r="E109" s="30">
        <v>30</v>
      </c>
      <c r="F109" s="30">
        <v>15</v>
      </c>
      <c r="G109" s="30">
        <v>0</v>
      </c>
      <c r="H109" s="30">
        <v>25</v>
      </c>
      <c r="I109" s="30">
        <v>0</v>
      </c>
      <c r="J109" s="30">
        <v>1.26</v>
      </c>
      <c r="K109" s="30">
        <v>0</v>
      </c>
      <c r="L109" s="30">
        <v>0</v>
      </c>
      <c r="M109" s="30">
        <v>0</v>
      </c>
      <c r="N109" s="30">
        <v>10</v>
      </c>
      <c r="O109" s="30">
        <v>25</v>
      </c>
      <c r="P109" s="30">
        <v>2</v>
      </c>
      <c r="Q109" s="30">
        <v>0.67</v>
      </c>
      <c r="R109" s="30">
        <v>3</v>
      </c>
      <c r="S109" s="30">
        <v>2</v>
      </c>
      <c r="T109" s="30">
        <v>2.67</v>
      </c>
      <c r="U109" s="30">
        <v>0</v>
      </c>
      <c r="V109" s="30">
        <v>20.309999999999999</v>
      </c>
      <c r="W109" s="30">
        <v>1.67</v>
      </c>
      <c r="X109" s="30">
        <v>27</v>
      </c>
      <c r="Y109" s="30">
        <v>0</v>
      </c>
      <c r="Z109" s="30">
        <v>0</v>
      </c>
      <c r="AA109" s="30">
        <v>0</v>
      </c>
      <c r="AB109" s="30">
        <v>165.58</v>
      </c>
    </row>
    <row r="110" spans="1:28" ht="22.5" x14ac:dyDescent="0.2">
      <c r="A110" s="39" t="s">
        <v>89</v>
      </c>
      <c r="B110" s="37">
        <v>58</v>
      </c>
      <c r="C110" s="28" t="s">
        <v>37</v>
      </c>
      <c r="D110" s="29" t="s">
        <v>103</v>
      </c>
      <c r="E110" s="30">
        <v>27</v>
      </c>
      <c r="F110" s="30">
        <v>15</v>
      </c>
      <c r="G110" s="30">
        <v>0</v>
      </c>
      <c r="H110" s="30">
        <v>25</v>
      </c>
      <c r="I110" s="30">
        <v>0</v>
      </c>
      <c r="J110" s="30">
        <v>1.26</v>
      </c>
      <c r="K110" s="30">
        <v>0</v>
      </c>
      <c r="L110" s="30">
        <v>0</v>
      </c>
      <c r="M110" s="30">
        <v>0</v>
      </c>
      <c r="N110" s="30">
        <v>0</v>
      </c>
      <c r="O110" s="30">
        <v>25</v>
      </c>
      <c r="P110" s="30">
        <v>2</v>
      </c>
      <c r="Q110" s="30">
        <v>0.67</v>
      </c>
      <c r="R110" s="30">
        <v>3</v>
      </c>
      <c r="S110" s="30">
        <v>2</v>
      </c>
      <c r="T110" s="30">
        <v>2.67</v>
      </c>
      <c r="U110" s="30">
        <v>0</v>
      </c>
      <c r="V110" s="30">
        <v>4</v>
      </c>
      <c r="W110" s="30">
        <v>0</v>
      </c>
      <c r="X110" s="30">
        <v>27</v>
      </c>
      <c r="Y110" s="30">
        <v>0</v>
      </c>
      <c r="Z110" s="30">
        <v>0</v>
      </c>
      <c r="AA110" s="30">
        <v>0</v>
      </c>
      <c r="AB110" s="30">
        <v>134.6</v>
      </c>
    </row>
    <row r="111" spans="1:28" ht="22.5" x14ac:dyDescent="0.2">
      <c r="A111" s="39" t="s">
        <v>136</v>
      </c>
      <c r="B111" s="37">
        <v>54</v>
      </c>
      <c r="C111" s="28" t="s">
        <v>37</v>
      </c>
      <c r="D111" s="29" t="s">
        <v>137</v>
      </c>
      <c r="E111" s="30">
        <v>30</v>
      </c>
      <c r="F111" s="30">
        <v>15</v>
      </c>
      <c r="G111" s="30">
        <v>0</v>
      </c>
      <c r="H111" s="30">
        <v>0</v>
      </c>
      <c r="I111" s="30">
        <v>0</v>
      </c>
      <c r="J111" s="30">
        <v>1.03</v>
      </c>
      <c r="K111" s="30">
        <v>0</v>
      </c>
      <c r="L111" s="30">
        <v>0</v>
      </c>
      <c r="M111" s="30">
        <v>0</v>
      </c>
      <c r="N111" s="30">
        <v>0</v>
      </c>
      <c r="O111" s="30">
        <v>30</v>
      </c>
      <c r="P111" s="30">
        <v>2</v>
      </c>
      <c r="Q111" s="30">
        <v>2</v>
      </c>
      <c r="R111" s="30">
        <v>2</v>
      </c>
      <c r="S111" s="30">
        <v>1</v>
      </c>
      <c r="T111" s="30">
        <v>2</v>
      </c>
      <c r="U111" s="30">
        <v>0</v>
      </c>
      <c r="V111" s="30">
        <v>26.27</v>
      </c>
      <c r="W111" s="30">
        <v>1.33</v>
      </c>
      <c r="X111" s="30">
        <v>13.67</v>
      </c>
      <c r="Y111" s="30">
        <v>2.67</v>
      </c>
      <c r="Z111" s="30">
        <v>0</v>
      </c>
      <c r="AA111" s="30">
        <v>6.67</v>
      </c>
      <c r="AB111" s="30">
        <v>135.63999999999999</v>
      </c>
    </row>
    <row r="112" spans="1:28" ht="22.5" x14ac:dyDescent="0.2">
      <c r="A112" s="39" t="s">
        <v>104</v>
      </c>
      <c r="B112" s="37">
        <v>57</v>
      </c>
      <c r="C112" s="28" t="s">
        <v>37</v>
      </c>
      <c r="D112" s="29" t="s">
        <v>105</v>
      </c>
      <c r="E112" s="30">
        <v>27</v>
      </c>
      <c r="F112" s="30">
        <v>11.8</v>
      </c>
      <c r="G112" s="30">
        <v>0</v>
      </c>
      <c r="H112" s="30">
        <v>0</v>
      </c>
      <c r="I112" s="30">
        <v>0</v>
      </c>
      <c r="J112" s="30">
        <v>2.78</v>
      </c>
      <c r="K112" s="30">
        <v>0</v>
      </c>
      <c r="L112" s="30">
        <v>0</v>
      </c>
      <c r="M112" s="30">
        <v>0</v>
      </c>
      <c r="N112" s="30">
        <v>5</v>
      </c>
      <c r="O112" s="30">
        <v>30</v>
      </c>
      <c r="P112" s="30">
        <v>1.67</v>
      </c>
      <c r="Q112" s="30">
        <v>1</v>
      </c>
      <c r="R112" s="30">
        <v>1.67</v>
      </c>
      <c r="S112" s="30">
        <v>1.33</v>
      </c>
      <c r="T112" s="30">
        <v>1</v>
      </c>
      <c r="U112" s="30">
        <v>0</v>
      </c>
      <c r="V112" s="30">
        <v>25.79</v>
      </c>
      <c r="W112" s="30">
        <v>1.67</v>
      </c>
      <c r="X112" s="30">
        <v>12</v>
      </c>
      <c r="Y112" s="30">
        <v>7</v>
      </c>
      <c r="Z112" s="30">
        <v>0</v>
      </c>
      <c r="AA112" s="30">
        <v>5</v>
      </c>
      <c r="AB112" s="30">
        <v>134.71</v>
      </c>
    </row>
    <row r="113" spans="1:28" ht="22.5" x14ac:dyDescent="0.2">
      <c r="A113" s="39" t="s">
        <v>104</v>
      </c>
      <c r="B113" s="37">
        <v>60</v>
      </c>
      <c r="C113" s="28" t="s">
        <v>37</v>
      </c>
      <c r="D113" s="29" t="s">
        <v>139</v>
      </c>
      <c r="E113" s="30">
        <v>30</v>
      </c>
      <c r="F113" s="30">
        <v>14.2</v>
      </c>
      <c r="G113" s="30">
        <v>0</v>
      </c>
      <c r="H113" s="30">
        <v>0</v>
      </c>
      <c r="I113" s="30">
        <v>0</v>
      </c>
      <c r="J113" s="30">
        <v>2.65</v>
      </c>
      <c r="K113" s="30">
        <v>0</v>
      </c>
      <c r="L113" s="30">
        <v>0</v>
      </c>
      <c r="M113" s="30">
        <v>0</v>
      </c>
      <c r="N113" s="30">
        <v>0</v>
      </c>
      <c r="O113" s="30">
        <v>30</v>
      </c>
      <c r="P113" s="30">
        <v>1.33</v>
      </c>
      <c r="Q113" s="30">
        <v>1.67</v>
      </c>
      <c r="R113" s="30">
        <v>2</v>
      </c>
      <c r="S113" s="30">
        <v>0.67</v>
      </c>
      <c r="T113" s="30">
        <v>1.33</v>
      </c>
      <c r="U113" s="30">
        <v>5</v>
      </c>
      <c r="V113" s="30">
        <v>4</v>
      </c>
      <c r="W113" s="30">
        <v>1</v>
      </c>
      <c r="X113" s="30">
        <v>30</v>
      </c>
      <c r="Y113" s="30">
        <v>3</v>
      </c>
      <c r="Z113" s="30">
        <v>0</v>
      </c>
      <c r="AA113" s="30">
        <v>6.67</v>
      </c>
      <c r="AB113" s="30">
        <v>133.52000000000001</v>
      </c>
    </row>
    <row r="114" spans="1:28" ht="22.5" x14ac:dyDescent="0.2">
      <c r="A114" s="39" t="s">
        <v>22</v>
      </c>
      <c r="B114" s="37">
        <v>6</v>
      </c>
      <c r="C114" s="28" t="s">
        <v>38</v>
      </c>
      <c r="D114" s="29" t="s">
        <v>114</v>
      </c>
      <c r="E114" s="30">
        <v>30</v>
      </c>
      <c r="F114" s="30">
        <v>15</v>
      </c>
      <c r="G114" s="30">
        <v>0</v>
      </c>
      <c r="H114" s="30">
        <v>10</v>
      </c>
      <c r="I114" s="30">
        <v>0</v>
      </c>
      <c r="J114" s="30">
        <v>2.68</v>
      </c>
      <c r="K114" s="30">
        <v>0</v>
      </c>
      <c r="L114" s="30">
        <v>0</v>
      </c>
      <c r="M114" s="30">
        <v>18.010000000000002</v>
      </c>
      <c r="N114" s="30">
        <v>10</v>
      </c>
      <c r="O114" s="30">
        <v>25</v>
      </c>
      <c r="P114" s="30">
        <v>2.67</v>
      </c>
      <c r="Q114" s="30">
        <v>2</v>
      </c>
      <c r="R114" s="30">
        <v>3</v>
      </c>
      <c r="S114" s="30">
        <v>2.67</v>
      </c>
      <c r="T114" s="30">
        <v>2.33</v>
      </c>
      <c r="U114" s="30">
        <v>0</v>
      </c>
      <c r="V114" s="30">
        <v>50</v>
      </c>
      <c r="W114" s="30">
        <v>5</v>
      </c>
      <c r="X114" s="30">
        <v>16.670000000000002</v>
      </c>
      <c r="Y114" s="30">
        <v>10</v>
      </c>
      <c r="Z114" s="30">
        <v>0</v>
      </c>
      <c r="AA114" s="30">
        <v>24.33</v>
      </c>
      <c r="AB114" s="30">
        <v>229.36</v>
      </c>
    </row>
    <row r="115" spans="1:28" ht="22.5" x14ac:dyDescent="0.2">
      <c r="A115" s="39" t="s">
        <v>22</v>
      </c>
      <c r="B115" s="37">
        <v>36</v>
      </c>
      <c r="C115" s="28" t="s">
        <v>37</v>
      </c>
      <c r="D115" s="29" t="s">
        <v>80</v>
      </c>
      <c r="E115" s="30">
        <v>24</v>
      </c>
      <c r="F115" s="30">
        <v>15</v>
      </c>
      <c r="G115" s="30">
        <v>0</v>
      </c>
      <c r="H115" s="30">
        <v>20</v>
      </c>
      <c r="I115" s="30">
        <v>0</v>
      </c>
      <c r="J115" s="30">
        <v>2.68</v>
      </c>
      <c r="K115" s="30">
        <v>0</v>
      </c>
      <c r="L115" s="30">
        <v>0</v>
      </c>
      <c r="M115" s="30">
        <v>0</v>
      </c>
      <c r="N115" s="30">
        <v>10</v>
      </c>
      <c r="O115" s="30">
        <v>25</v>
      </c>
      <c r="P115" s="30">
        <v>2.67</v>
      </c>
      <c r="Q115" s="30">
        <v>2</v>
      </c>
      <c r="R115" s="30">
        <v>3</v>
      </c>
      <c r="S115" s="30">
        <v>2.67</v>
      </c>
      <c r="T115" s="30">
        <v>2.33</v>
      </c>
      <c r="U115" s="30">
        <v>0</v>
      </c>
      <c r="V115" s="30">
        <v>13.68</v>
      </c>
      <c r="W115" s="30">
        <v>3.33</v>
      </c>
      <c r="X115" s="30">
        <v>15.33</v>
      </c>
      <c r="Y115" s="30">
        <v>1.33</v>
      </c>
      <c r="Z115" s="30">
        <v>0</v>
      </c>
      <c r="AA115" s="30">
        <v>5</v>
      </c>
      <c r="AB115" s="30">
        <v>148.03</v>
      </c>
    </row>
    <row r="116" spans="1:28" x14ac:dyDescent="0.2">
      <c r="A116" s="39" t="s">
        <v>22</v>
      </c>
      <c r="B116" s="37">
        <v>55</v>
      </c>
      <c r="C116" s="28" t="s">
        <v>37</v>
      </c>
      <c r="D116" s="29" t="s">
        <v>99</v>
      </c>
      <c r="E116" s="30">
        <v>21</v>
      </c>
      <c r="F116" s="30">
        <v>15</v>
      </c>
      <c r="G116" s="30">
        <v>0</v>
      </c>
      <c r="H116" s="30">
        <v>10</v>
      </c>
      <c r="I116" s="30">
        <v>0</v>
      </c>
      <c r="J116" s="30">
        <v>2.68</v>
      </c>
      <c r="K116" s="30">
        <v>0</v>
      </c>
      <c r="L116" s="30">
        <v>0</v>
      </c>
      <c r="M116" s="30">
        <v>0</v>
      </c>
      <c r="N116" s="30">
        <v>10</v>
      </c>
      <c r="O116" s="30">
        <v>25</v>
      </c>
      <c r="P116" s="30">
        <v>2.67</v>
      </c>
      <c r="Q116" s="30">
        <v>2</v>
      </c>
      <c r="R116" s="30">
        <v>3</v>
      </c>
      <c r="S116" s="30">
        <v>2.67</v>
      </c>
      <c r="T116" s="30">
        <v>2.33</v>
      </c>
      <c r="U116" s="30">
        <v>0</v>
      </c>
      <c r="V116" s="30">
        <v>4.2300000000000004</v>
      </c>
      <c r="W116" s="30">
        <v>5</v>
      </c>
      <c r="X116" s="30">
        <v>14</v>
      </c>
      <c r="Y116" s="30">
        <v>4</v>
      </c>
      <c r="Z116" s="30">
        <v>0</v>
      </c>
      <c r="AA116" s="30">
        <v>11.33</v>
      </c>
      <c r="AB116" s="30">
        <v>134.91</v>
      </c>
    </row>
    <row r="117" spans="1:28" ht="22.5" x14ac:dyDescent="0.2">
      <c r="A117" s="39" t="s">
        <v>22</v>
      </c>
      <c r="B117" s="37">
        <v>59</v>
      </c>
      <c r="C117" s="28" t="s">
        <v>37</v>
      </c>
      <c r="D117" s="29" t="s">
        <v>138</v>
      </c>
      <c r="E117" s="30">
        <v>27</v>
      </c>
      <c r="F117" s="30">
        <v>15</v>
      </c>
      <c r="G117" s="30">
        <v>0</v>
      </c>
      <c r="H117" s="30">
        <v>10</v>
      </c>
      <c r="I117" s="30">
        <v>0</v>
      </c>
      <c r="J117" s="30">
        <v>2.68</v>
      </c>
      <c r="K117" s="30">
        <v>0</v>
      </c>
      <c r="L117" s="30">
        <v>0</v>
      </c>
      <c r="M117" s="30">
        <v>0</v>
      </c>
      <c r="N117" s="30">
        <v>5</v>
      </c>
      <c r="O117" s="30">
        <v>25</v>
      </c>
      <c r="P117" s="30">
        <v>2.67</v>
      </c>
      <c r="Q117" s="30">
        <v>2</v>
      </c>
      <c r="R117" s="30">
        <v>3</v>
      </c>
      <c r="S117" s="30">
        <v>2.67</v>
      </c>
      <c r="T117" s="30">
        <v>2.33</v>
      </c>
      <c r="U117" s="30">
        <v>0</v>
      </c>
      <c r="V117" s="30">
        <v>5.33</v>
      </c>
      <c r="W117" s="30">
        <v>1.67</v>
      </c>
      <c r="X117" s="30">
        <v>15.33</v>
      </c>
      <c r="Y117" s="30">
        <v>7.33</v>
      </c>
      <c r="Z117" s="30">
        <v>0</v>
      </c>
      <c r="AA117" s="30">
        <v>6.67</v>
      </c>
      <c r="AB117" s="30">
        <v>133.68</v>
      </c>
    </row>
    <row r="118" spans="1:28" ht="22.5" x14ac:dyDescent="0.2">
      <c r="A118" s="45" t="s">
        <v>51</v>
      </c>
      <c r="B118" s="46">
        <v>61</v>
      </c>
      <c r="C118" s="47" t="s">
        <v>37</v>
      </c>
      <c r="D118" s="29" t="s">
        <v>59</v>
      </c>
      <c r="E118" s="77">
        <v>30</v>
      </c>
      <c r="F118" s="77">
        <v>2</v>
      </c>
      <c r="G118" s="77">
        <v>0</v>
      </c>
      <c r="H118" s="77">
        <v>10</v>
      </c>
      <c r="I118" s="77">
        <v>0</v>
      </c>
      <c r="J118" s="77">
        <v>2.12</v>
      </c>
      <c r="K118" s="77">
        <v>0</v>
      </c>
      <c r="L118" s="77">
        <v>0</v>
      </c>
      <c r="M118" s="77">
        <v>0</v>
      </c>
      <c r="N118" s="77">
        <v>3</v>
      </c>
      <c r="O118" s="77">
        <v>30</v>
      </c>
      <c r="P118" s="77">
        <v>2</v>
      </c>
      <c r="Q118" s="77">
        <v>2</v>
      </c>
      <c r="R118" s="77">
        <v>3</v>
      </c>
      <c r="S118" s="77">
        <v>2</v>
      </c>
      <c r="T118" s="77">
        <v>3</v>
      </c>
      <c r="U118" s="77">
        <v>15</v>
      </c>
      <c r="V118" s="77">
        <v>5</v>
      </c>
      <c r="W118" s="77">
        <v>0</v>
      </c>
      <c r="X118" s="77">
        <v>15</v>
      </c>
      <c r="Y118" s="77">
        <v>0</v>
      </c>
      <c r="Z118" s="77">
        <v>0</v>
      </c>
      <c r="AA118" s="77">
        <v>9.33</v>
      </c>
      <c r="AB118" s="77">
        <v>133.44999999999999</v>
      </c>
    </row>
    <row r="119" spans="1:28" ht="22.5" x14ac:dyDescent="0.2">
      <c r="A119" s="72" t="s">
        <v>51</v>
      </c>
      <c r="B119" s="74">
        <v>65</v>
      </c>
      <c r="C119" s="75" t="s">
        <v>37</v>
      </c>
      <c r="D119" s="29" t="s">
        <v>109</v>
      </c>
      <c r="E119" s="13">
        <v>27</v>
      </c>
      <c r="F119" s="13">
        <v>1.8</v>
      </c>
      <c r="G119" s="13">
        <v>0</v>
      </c>
      <c r="H119" s="13">
        <v>25</v>
      </c>
      <c r="I119" s="13">
        <v>0</v>
      </c>
      <c r="J119" s="13">
        <v>2.12</v>
      </c>
      <c r="K119" s="13">
        <v>0</v>
      </c>
      <c r="L119" s="13">
        <v>0</v>
      </c>
      <c r="M119" s="13">
        <v>0</v>
      </c>
      <c r="N119" s="13">
        <v>0</v>
      </c>
      <c r="O119" s="13">
        <v>30</v>
      </c>
      <c r="P119" s="13">
        <v>2</v>
      </c>
      <c r="Q119" s="13">
        <v>2</v>
      </c>
      <c r="R119" s="13">
        <v>3</v>
      </c>
      <c r="S119" s="13">
        <v>2</v>
      </c>
      <c r="T119" s="13">
        <v>3</v>
      </c>
      <c r="U119" s="13">
        <v>3.33</v>
      </c>
      <c r="V119" s="13">
        <v>2</v>
      </c>
      <c r="W119" s="13">
        <v>0.67</v>
      </c>
      <c r="X119" s="13">
        <v>20</v>
      </c>
      <c r="Y119" s="13">
        <v>0.33</v>
      </c>
      <c r="Z119" s="13">
        <v>0</v>
      </c>
      <c r="AA119" s="13">
        <v>5</v>
      </c>
      <c r="AB119" s="13">
        <v>129.25</v>
      </c>
    </row>
    <row r="120" spans="1:28" ht="15" x14ac:dyDescent="0.25">
      <c r="A120" s="73" t="s">
        <v>172</v>
      </c>
      <c r="B120" s="73"/>
      <c r="C120" s="76"/>
      <c r="D120" s="29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8">
        <f>AVERAGE(P3:P119)</f>
        <v>2.8947008547008561</v>
      </c>
      <c r="Q120" s="78">
        <f t="shared" ref="Q120:T120" si="0">AVERAGE(Q3:Q119)</f>
        <v>1.8884615384615386</v>
      </c>
      <c r="R120" s="78">
        <f t="shared" si="0"/>
        <v>2.9688888888888916</v>
      </c>
      <c r="S120" s="78">
        <f t="shared" si="0"/>
        <v>2.3276923076923079</v>
      </c>
      <c r="T120" s="78">
        <f t="shared" si="0"/>
        <v>2.56136752136752</v>
      </c>
      <c r="U120" s="76"/>
      <c r="V120" s="76"/>
      <c r="W120" s="76"/>
      <c r="X120" s="76"/>
      <c r="Y120" s="76"/>
      <c r="Z120" s="76"/>
      <c r="AA120" s="76"/>
      <c r="AB120" s="76"/>
    </row>
    <row r="121" spans="1:28" ht="15" x14ac:dyDescent="0.2">
      <c r="A121" s="1">
        <v>117</v>
      </c>
      <c r="D121" s="49"/>
      <c r="F121" s="52">
        <v>70</v>
      </c>
    </row>
    <row r="122" spans="1:28" ht="15" x14ac:dyDescent="0.2">
      <c r="D122" s="50"/>
    </row>
    <row r="123" spans="1:28" ht="15" x14ac:dyDescent="0.2">
      <c r="H123" s="51">
        <v>30</v>
      </c>
    </row>
    <row r="124" spans="1:28" ht="15" x14ac:dyDescent="0.2">
      <c r="V124" s="51">
        <v>7</v>
      </c>
    </row>
  </sheetData>
  <autoFilter ref="A2:AB123" xr:uid="{00000000-0009-0000-0000-000004000000}">
    <sortState xmlns:xlrd2="http://schemas.microsoft.com/office/spreadsheetml/2017/richdata2" ref="A3:AB123">
      <sortCondition ref="A2:A123"/>
    </sortState>
  </autoFilter>
  <mergeCells count="1">
    <mergeCell ref="A1:AB1"/>
  </mergeCells>
  <conditionalFormatting sqref="F1:F121 F123:F1048576">
    <cfRule type="cellIs" dxfId="3" priority="6" operator="equal">
      <formula>15</formula>
    </cfRule>
  </conditionalFormatting>
  <conditionalFormatting sqref="H1:H1048576">
    <cfRule type="cellIs" dxfId="2" priority="5" operator="equal">
      <formula>25</formula>
    </cfRule>
  </conditionalFormatting>
  <conditionalFormatting sqref="V1:V1048576">
    <cfRule type="cellIs" dxfId="1" priority="3" operator="equal">
      <formula>50</formula>
    </cfRule>
  </conditionalFormatting>
  <conditionalFormatting sqref="W1:W1048576">
    <cfRule type="cellIs" dxfId="0" priority="1" operator="between">
      <formula>10</formula>
      <formula>40</formula>
    </cfRule>
  </conditionalFormatting>
  <pageMargins left="0.45" right="0.45" top="0.5" bottom="0.75" header="0.5" footer="0.5"/>
  <pageSetup paperSize="5" scale="79" fitToHeight="0" orientation="landscape" r:id="rId1"/>
  <headerFooter>
    <oddFooter>&amp;L&amp;"Arial,Bold"&amp;8Issue Date: 2/20/2026
Run Date: 2/19/2026&amp;C&amp;"Arial,Bold"&amp;8School Construction and Major Maintenance by District&amp;R&amp;"Arial,Bold"&amp;8Page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C7038-278F-4A0D-BC89-FE8FEF769CF5}">
  <sheetPr>
    <pageSetUpPr fitToPage="1"/>
  </sheetPr>
  <dimension ref="A1:AJ77"/>
  <sheetViews>
    <sheetView topLeftCell="C1" zoomScaleNormal="100" zoomScaleSheetLayoutView="108" workbookViewId="0">
      <selection activeCell="G1" sqref="G1:AF1"/>
    </sheetView>
  </sheetViews>
  <sheetFormatPr defaultColWidth="9.140625" defaultRowHeight="12.75" x14ac:dyDescent="0.2"/>
  <cols>
    <col min="1" max="4" width="5.7109375" style="4" customWidth="1"/>
    <col min="5" max="5" width="22.5703125" style="3" customWidth="1"/>
    <col min="6" max="6" width="37.5703125" style="3" customWidth="1"/>
    <col min="7" max="9" width="6.140625" style="4" customWidth="1"/>
    <col min="10" max="10" width="7" style="4" customWidth="1"/>
    <col min="11" max="11" width="7.7109375" style="4" customWidth="1"/>
    <col min="12" max="12" width="5.28515625" style="4" customWidth="1"/>
    <col min="13" max="14" width="6.140625" style="4" customWidth="1"/>
    <col min="15" max="15" width="6.7109375" style="4" customWidth="1"/>
    <col min="16" max="17" width="6.85546875" style="4" customWidth="1"/>
    <col min="18" max="18" width="5.85546875" style="4" customWidth="1"/>
    <col min="19" max="19" width="6.140625" style="4" customWidth="1"/>
    <col min="20" max="21" width="6" style="4" customWidth="1"/>
    <col min="22" max="22" width="6.28515625" style="4" customWidth="1"/>
    <col min="23" max="26" width="6" style="4" customWidth="1"/>
    <col min="27" max="27" width="9.28515625" style="4" customWidth="1"/>
    <col min="28" max="29" width="5.42578125" style="4" customWidth="1"/>
    <col min="30" max="30" width="6.5703125" style="4" customWidth="1"/>
    <col min="31" max="31" width="4.85546875" style="4" customWidth="1"/>
    <col min="32" max="35" width="7" style="4" customWidth="1"/>
    <col min="36" max="16384" width="9.140625" style="4"/>
  </cols>
  <sheetData>
    <row r="1" spans="1:36" s="10" customFormat="1" ht="68.25" thickBot="1" x14ac:dyDescent="0.25">
      <c r="A1" s="7" t="s">
        <v>169</v>
      </c>
      <c r="B1" s="36" t="s">
        <v>200</v>
      </c>
      <c r="C1" s="36" t="s">
        <v>201</v>
      </c>
      <c r="D1" s="36" t="s">
        <v>203</v>
      </c>
      <c r="E1" s="8" t="s">
        <v>0</v>
      </c>
      <c r="F1" s="8" t="s">
        <v>1</v>
      </c>
      <c r="G1" s="8" t="s">
        <v>214</v>
      </c>
      <c r="H1" s="8" t="s">
        <v>215</v>
      </c>
      <c r="I1" s="57" t="s">
        <v>197</v>
      </c>
      <c r="J1" s="71" t="s">
        <v>237</v>
      </c>
      <c r="K1" s="71" t="s">
        <v>238</v>
      </c>
      <c r="L1" s="8" t="s">
        <v>216</v>
      </c>
      <c r="M1" s="8" t="s">
        <v>217</v>
      </c>
      <c r="N1" s="8" t="s">
        <v>218</v>
      </c>
      <c r="O1" s="8" t="s">
        <v>219</v>
      </c>
      <c r="P1" s="8" t="s">
        <v>220</v>
      </c>
      <c r="Q1" s="8" t="s">
        <v>221</v>
      </c>
      <c r="R1" s="8" t="s">
        <v>222</v>
      </c>
      <c r="S1" s="8" t="s">
        <v>223</v>
      </c>
      <c r="T1" s="8" t="s">
        <v>224</v>
      </c>
      <c r="U1" s="8" t="s">
        <v>225</v>
      </c>
      <c r="V1" s="8" t="s">
        <v>226</v>
      </c>
      <c r="W1" s="8" t="s">
        <v>227</v>
      </c>
      <c r="X1" s="8" t="s">
        <v>228</v>
      </c>
      <c r="Y1" s="8" t="s">
        <v>229</v>
      </c>
      <c r="Z1" s="8" t="s">
        <v>230</v>
      </c>
      <c r="AA1" s="8" t="s">
        <v>231</v>
      </c>
      <c r="AB1" s="8" t="s">
        <v>232</v>
      </c>
      <c r="AC1" s="8" t="s">
        <v>233</v>
      </c>
      <c r="AD1" s="8" t="s">
        <v>234</v>
      </c>
      <c r="AE1" s="8" t="s">
        <v>235</v>
      </c>
      <c r="AF1" s="8" t="s">
        <v>236</v>
      </c>
      <c r="AG1" s="8" t="s">
        <v>2</v>
      </c>
      <c r="AH1" s="8" t="s">
        <v>198</v>
      </c>
      <c r="AI1" s="8" t="s">
        <v>199</v>
      </c>
      <c r="AJ1" s="9" t="s">
        <v>202</v>
      </c>
    </row>
    <row r="2" spans="1:36" ht="21" customHeight="1" x14ac:dyDescent="0.2">
      <c r="A2" s="5">
        <v>1</v>
      </c>
      <c r="B2" s="5">
        <v>1</v>
      </c>
      <c r="C2" s="5">
        <v>1</v>
      </c>
      <c r="D2" s="5">
        <v>1</v>
      </c>
      <c r="E2" s="25" t="s">
        <v>61</v>
      </c>
      <c r="F2" s="6" t="s">
        <v>79</v>
      </c>
      <c r="G2" s="31">
        <v>30</v>
      </c>
      <c r="H2" s="31">
        <v>0</v>
      </c>
      <c r="I2" s="31">
        <v>0</v>
      </c>
      <c r="J2" s="79">
        <f t="shared" ref="J2:J15" si="0">IF(I2&lt;=0.2,0,IF(I2&lt;=0.4,(I2-0.2)/0.02*0.2,IF(I2&lt;=0.6,2+((I2-0.4)/0.02*0.5),IF(I2&lt;=0.8,7+((I2-0.6)/0.02*0.75),15))))</f>
        <v>0</v>
      </c>
      <c r="K2" s="79">
        <f t="shared" ref="K2:K15" si="1">IF(I2&lt;=0.2,0,IF(I2&lt;=0.4,(I2-0.2)/0.02*0.5,IF(I2&lt;=0.6,5+((I2-0.4)/0.02*0.75),IF(I2&lt;=0.8,12.5+((I2-0.6)/0.02*1.75),30))))</f>
        <v>0</v>
      </c>
      <c r="L2" s="31">
        <v>0</v>
      </c>
      <c r="M2" s="31">
        <v>20</v>
      </c>
      <c r="N2" s="31">
        <v>0</v>
      </c>
      <c r="O2" s="31">
        <v>2.35</v>
      </c>
      <c r="P2" s="31">
        <v>50</v>
      </c>
      <c r="Q2" s="31">
        <v>30</v>
      </c>
      <c r="R2" s="31">
        <v>23.15</v>
      </c>
      <c r="S2" s="31">
        <v>10</v>
      </c>
      <c r="T2" s="31">
        <v>25</v>
      </c>
      <c r="U2" s="31">
        <v>2.33</v>
      </c>
      <c r="V2" s="31">
        <v>1.33</v>
      </c>
      <c r="W2" s="31">
        <v>3.33</v>
      </c>
      <c r="X2" s="31">
        <v>1.67</v>
      </c>
      <c r="Y2" s="31">
        <v>1</v>
      </c>
      <c r="Z2" s="31">
        <v>50</v>
      </c>
      <c r="AA2" s="31">
        <v>50</v>
      </c>
      <c r="AB2" s="31">
        <v>38.33</v>
      </c>
      <c r="AC2" s="31">
        <v>21.33</v>
      </c>
      <c r="AD2" s="31">
        <v>0</v>
      </c>
      <c r="AE2" s="31">
        <v>5</v>
      </c>
      <c r="AF2" s="31">
        <v>0</v>
      </c>
      <c r="AG2" s="5">
        <v>364.83</v>
      </c>
      <c r="AH2" s="31">
        <f t="shared" ref="AH2:AH15" si="2">SUM(G2,J2,L2:AF2)</f>
        <v>364.82</v>
      </c>
      <c r="AI2" s="31">
        <f t="shared" ref="AI2:AI15" si="3">SUM(G2,K2:AF2)</f>
        <v>364.82</v>
      </c>
      <c r="AJ2" s="31">
        <f t="shared" ref="AJ2:AJ15" si="4">SUM(G2,L2:AF2)</f>
        <v>364.82</v>
      </c>
    </row>
    <row r="3" spans="1:36" ht="20.25" customHeight="1" x14ac:dyDescent="0.2">
      <c r="A3" s="5">
        <v>2</v>
      </c>
      <c r="B3" s="5">
        <v>2</v>
      </c>
      <c r="C3" s="5">
        <v>2</v>
      </c>
      <c r="D3" s="5">
        <v>2</v>
      </c>
      <c r="E3" s="25" t="s">
        <v>20</v>
      </c>
      <c r="F3" s="6" t="s">
        <v>78</v>
      </c>
      <c r="G3" s="31">
        <v>30</v>
      </c>
      <c r="H3" s="31">
        <v>13.08</v>
      </c>
      <c r="I3" s="31">
        <v>0.02</v>
      </c>
      <c r="J3" s="79">
        <f t="shared" si="0"/>
        <v>0</v>
      </c>
      <c r="K3" s="79">
        <f t="shared" si="1"/>
        <v>0</v>
      </c>
      <c r="L3" s="31">
        <v>0</v>
      </c>
      <c r="M3" s="31">
        <v>20</v>
      </c>
      <c r="N3" s="31">
        <v>0</v>
      </c>
      <c r="O3" s="31">
        <v>2.62</v>
      </c>
      <c r="P3" s="31">
        <v>11.39</v>
      </c>
      <c r="Q3" s="31">
        <v>19.03</v>
      </c>
      <c r="R3" s="31">
        <v>23.48</v>
      </c>
      <c r="S3" s="31">
        <v>10</v>
      </c>
      <c r="T3" s="31">
        <v>30</v>
      </c>
      <c r="U3" s="31">
        <v>4</v>
      </c>
      <c r="V3" s="31">
        <v>2</v>
      </c>
      <c r="W3" s="31">
        <v>2</v>
      </c>
      <c r="X3" s="31">
        <v>2</v>
      </c>
      <c r="Y3" s="31">
        <v>4</v>
      </c>
      <c r="Z3" s="31">
        <v>25</v>
      </c>
      <c r="AA3" s="31">
        <v>50</v>
      </c>
      <c r="AB3" s="31">
        <v>26.33</v>
      </c>
      <c r="AC3" s="31">
        <v>21.33</v>
      </c>
      <c r="AD3" s="31">
        <v>11</v>
      </c>
      <c r="AE3" s="31">
        <v>5</v>
      </c>
      <c r="AF3" s="31">
        <v>6.67</v>
      </c>
      <c r="AG3" s="5">
        <v>318.95</v>
      </c>
      <c r="AH3" s="31">
        <f t="shared" si="2"/>
        <v>305.84999999999997</v>
      </c>
      <c r="AI3" s="31">
        <f t="shared" si="3"/>
        <v>305.84999999999997</v>
      </c>
      <c r="AJ3" s="31">
        <f t="shared" si="4"/>
        <v>305.84999999999997</v>
      </c>
    </row>
    <row r="4" spans="1:36" ht="24.75" customHeight="1" x14ac:dyDescent="0.2">
      <c r="A4" s="5">
        <v>3</v>
      </c>
      <c r="B4" s="5">
        <v>3</v>
      </c>
      <c r="C4" s="5">
        <v>3</v>
      </c>
      <c r="D4" s="5">
        <v>3</v>
      </c>
      <c r="E4" s="25" t="s">
        <v>27</v>
      </c>
      <c r="F4" s="6" t="s">
        <v>113</v>
      </c>
      <c r="G4" s="31">
        <v>30</v>
      </c>
      <c r="H4" s="31">
        <v>15</v>
      </c>
      <c r="I4" s="31">
        <v>0.68411500000000003</v>
      </c>
      <c r="J4" s="79">
        <f t="shared" si="0"/>
        <v>10.154312500000003</v>
      </c>
      <c r="K4" s="79">
        <f t="shared" si="1"/>
        <v>19.860062500000005</v>
      </c>
      <c r="L4" s="31">
        <v>0</v>
      </c>
      <c r="M4" s="31">
        <v>10</v>
      </c>
      <c r="N4" s="31">
        <v>0</v>
      </c>
      <c r="O4" s="31">
        <v>1.54</v>
      </c>
      <c r="P4" s="31">
        <v>0</v>
      </c>
      <c r="Q4" s="31">
        <v>0</v>
      </c>
      <c r="R4" s="31">
        <v>18.13</v>
      </c>
      <c r="S4" s="31">
        <v>10</v>
      </c>
      <c r="T4" s="31">
        <v>25</v>
      </c>
      <c r="U4" s="31">
        <v>2</v>
      </c>
      <c r="V4" s="31">
        <v>1.67</v>
      </c>
      <c r="W4" s="31">
        <v>3</v>
      </c>
      <c r="X4" s="31">
        <v>4</v>
      </c>
      <c r="Y4" s="31">
        <v>2</v>
      </c>
      <c r="Z4" s="31">
        <v>46.67</v>
      </c>
      <c r="AA4" s="31">
        <v>50</v>
      </c>
      <c r="AB4" s="31">
        <v>30</v>
      </c>
      <c r="AC4" s="31">
        <v>20.329999999999998</v>
      </c>
      <c r="AD4" s="31">
        <v>8.33</v>
      </c>
      <c r="AE4" s="31">
        <v>0.33</v>
      </c>
      <c r="AF4" s="31">
        <v>19.329999999999998</v>
      </c>
      <c r="AG4" s="5">
        <v>297.33999999999997</v>
      </c>
      <c r="AH4" s="31">
        <f t="shared" si="2"/>
        <v>292.48431249999993</v>
      </c>
      <c r="AI4" s="31">
        <f t="shared" si="3"/>
        <v>302.19006249999995</v>
      </c>
      <c r="AJ4" s="31">
        <f t="shared" si="4"/>
        <v>282.32999999999993</v>
      </c>
    </row>
    <row r="5" spans="1:36" ht="25.5" customHeight="1" x14ac:dyDescent="0.2">
      <c r="A5" s="5">
        <v>4</v>
      </c>
      <c r="B5" s="5">
        <v>4</v>
      </c>
      <c r="C5" s="5">
        <v>4</v>
      </c>
      <c r="D5" s="5">
        <v>4</v>
      </c>
      <c r="E5" s="25" t="s">
        <v>17</v>
      </c>
      <c r="F5" s="6" t="s">
        <v>167</v>
      </c>
      <c r="G5" s="31">
        <v>30</v>
      </c>
      <c r="H5" s="31">
        <v>15</v>
      </c>
      <c r="I5" s="31">
        <v>0.83263402209131088</v>
      </c>
      <c r="J5" s="79">
        <f t="shared" si="0"/>
        <v>15</v>
      </c>
      <c r="K5" s="79">
        <f t="shared" si="1"/>
        <v>30</v>
      </c>
      <c r="L5" s="31">
        <v>30</v>
      </c>
      <c r="M5" s="31">
        <v>10</v>
      </c>
      <c r="N5" s="31">
        <v>0</v>
      </c>
      <c r="O5" s="31">
        <v>2.58</v>
      </c>
      <c r="P5" s="31">
        <v>14.4</v>
      </c>
      <c r="Q5" s="31">
        <v>8.64</v>
      </c>
      <c r="R5" s="31">
        <v>21.25</v>
      </c>
      <c r="S5" s="31">
        <v>10</v>
      </c>
      <c r="T5" s="31">
        <v>25</v>
      </c>
      <c r="U5" s="31">
        <v>4.33</v>
      </c>
      <c r="V5" s="31">
        <v>2</v>
      </c>
      <c r="W5" s="31">
        <v>3.33</v>
      </c>
      <c r="X5" s="31">
        <v>1</v>
      </c>
      <c r="Y5" s="31">
        <v>3</v>
      </c>
      <c r="Z5" s="31">
        <v>0</v>
      </c>
      <c r="AA5" s="31">
        <v>41.93</v>
      </c>
      <c r="AB5" s="31">
        <v>26.33</v>
      </c>
      <c r="AC5" s="31">
        <v>15.67</v>
      </c>
      <c r="AD5" s="31">
        <v>9.33</v>
      </c>
      <c r="AE5" s="31">
        <v>0</v>
      </c>
      <c r="AF5" s="31">
        <v>9.33</v>
      </c>
      <c r="AG5" s="5">
        <v>283.13</v>
      </c>
      <c r="AH5" s="31">
        <f t="shared" si="2"/>
        <v>283.12</v>
      </c>
      <c r="AI5" s="31">
        <f t="shared" si="3"/>
        <v>298.12</v>
      </c>
      <c r="AJ5" s="31">
        <f t="shared" si="4"/>
        <v>268.12</v>
      </c>
    </row>
    <row r="6" spans="1:36" ht="30" customHeight="1" x14ac:dyDescent="0.2">
      <c r="A6" s="5">
        <v>5</v>
      </c>
      <c r="B6" s="5">
        <v>5</v>
      </c>
      <c r="C6" s="5">
        <v>5</v>
      </c>
      <c r="D6" s="5">
        <v>5</v>
      </c>
      <c r="E6" s="25" t="s">
        <v>17</v>
      </c>
      <c r="F6" s="38" t="s">
        <v>170</v>
      </c>
      <c r="G6" s="31">
        <v>24</v>
      </c>
      <c r="H6" s="31">
        <v>15</v>
      </c>
      <c r="I6" s="31">
        <v>0.83263402209131088</v>
      </c>
      <c r="J6" s="79">
        <f t="shared" si="0"/>
        <v>15</v>
      </c>
      <c r="K6" s="79">
        <f t="shared" si="1"/>
        <v>30</v>
      </c>
      <c r="L6" s="31">
        <v>0</v>
      </c>
      <c r="M6" s="31">
        <v>10</v>
      </c>
      <c r="N6" s="31">
        <v>0</v>
      </c>
      <c r="O6" s="31">
        <v>2.58</v>
      </c>
      <c r="P6" s="31">
        <v>20.3</v>
      </c>
      <c r="Q6" s="31">
        <v>12.18</v>
      </c>
      <c r="R6" s="31">
        <v>21.53</v>
      </c>
      <c r="S6" s="31">
        <v>10</v>
      </c>
      <c r="T6" s="31">
        <v>25</v>
      </c>
      <c r="U6" s="31">
        <v>4.33</v>
      </c>
      <c r="V6" s="31">
        <v>2</v>
      </c>
      <c r="W6" s="31">
        <v>3.33</v>
      </c>
      <c r="X6" s="31">
        <v>1</v>
      </c>
      <c r="Y6" s="31">
        <v>3</v>
      </c>
      <c r="Z6" s="31">
        <v>0</v>
      </c>
      <c r="AA6" s="31">
        <v>19.93</v>
      </c>
      <c r="AB6" s="31">
        <v>23.33</v>
      </c>
      <c r="AC6" s="31">
        <v>15.33</v>
      </c>
      <c r="AD6" s="31">
        <v>9</v>
      </c>
      <c r="AE6" s="31">
        <v>0</v>
      </c>
      <c r="AF6" s="31">
        <v>20.67</v>
      </c>
      <c r="AG6" s="5">
        <v>242.53</v>
      </c>
      <c r="AH6" s="31">
        <f t="shared" si="2"/>
        <v>242.51000000000005</v>
      </c>
      <c r="AI6" s="31">
        <f t="shared" si="3"/>
        <v>257.51000000000005</v>
      </c>
      <c r="AJ6" s="31">
        <f t="shared" si="4"/>
        <v>227.51000000000005</v>
      </c>
    </row>
    <row r="7" spans="1:36" ht="24" x14ac:dyDescent="0.2">
      <c r="A7" s="5">
        <v>6</v>
      </c>
      <c r="B7" s="5">
        <v>6</v>
      </c>
      <c r="C7" s="5">
        <v>6</v>
      </c>
      <c r="D7" s="5">
        <v>6</v>
      </c>
      <c r="E7" s="25" t="s">
        <v>22</v>
      </c>
      <c r="F7" s="6" t="s">
        <v>114</v>
      </c>
      <c r="G7" s="31">
        <v>30</v>
      </c>
      <c r="H7" s="31">
        <v>15</v>
      </c>
      <c r="I7" s="31">
        <v>0.42590138953488377</v>
      </c>
      <c r="J7" s="79">
        <f t="shared" si="0"/>
        <v>2.6475347383720935</v>
      </c>
      <c r="K7" s="79">
        <f t="shared" si="1"/>
        <v>5.9713021075581407</v>
      </c>
      <c r="L7" s="31">
        <v>0</v>
      </c>
      <c r="M7" s="31">
        <v>10</v>
      </c>
      <c r="N7" s="31">
        <v>0</v>
      </c>
      <c r="O7" s="31">
        <v>2.68</v>
      </c>
      <c r="P7" s="31">
        <v>0</v>
      </c>
      <c r="Q7" s="31">
        <v>0</v>
      </c>
      <c r="R7" s="31">
        <v>18.010000000000002</v>
      </c>
      <c r="S7" s="31">
        <v>10</v>
      </c>
      <c r="T7" s="31">
        <v>25</v>
      </c>
      <c r="U7" s="31">
        <v>2.67</v>
      </c>
      <c r="V7" s="31">
        <v>2</v>
      </c>
      <c r="W7" s="31">
        <v>3</v>
      </c>
      <c r="X7" s="31">
        <v>2.67</v>
      </c>
      <c r="Y7" s="31">
        <v>2.33</v>
      </c>
      <c r="Z7" s="31">
        <v>0</v>
      </c>
      <c r="AA7" s="31">
        <v>50</v>
      </c>
      <c r="AB7" s="31">
        <v>5</v>
      </c>
      <c r="AC7" s="31">
        <v>16.670000000000002</v>
      </c>
      <c r="AD7" s="31">
        <v>10</v>
      </c>
      <c r="AE7" s="31">
        <v>0</v>
      </c>
      <c r="AF7" s="31">
        <v>24.33</v>
      </c>
      <c r="AG7" s="5">
        <v>229.36</v>
      </c>
      <c r="AH7" s="31">
        <f t="shared" si="2"/>
        <v>217.0075347383721</v>
      </c>
      <c r="AI7" s="31">
        <f t="shared" si="3"/>
        <v>220.33130210755814</v>
      </c>
      <c r="AJ7" s="31">
        <f t="shared" si="4"/>
        <v>214.36</v>
      </c>
    </row>
    <row r="8" spans="1:36" ht="24" x14ac:dyDescent="0.2">
      <c r="A8" s="5">
        <v>7</v>
      </c>
      <c r="B8" s="5">
        <v>7</v>
      </c>
      <c r="C8" s="5">
        <v>7</v>
      </c>
      <c r="D8" s="5">
        <v>7</v>
      </c>
      <c r="E8" s="25" t="s">
        <v>17</v>
      </c>
      <c r="F8" s="6" t="s">
        <v>168</v>
      </c>
      <c r="G8" s="31">
        <v>9</v>
      </c>
      <c r="H8" s="31">
        <v>15</v>
      </c>
      <c r="I8" s="31">
        <v>0.38876054957020062</v>
      </c>
      <c r="J8" s="79">
        <f t="shared" si="0"/>
        <v>1.8876054957020061</v>
      </c>
      <c r="K8" s="79">
        <f t="shared" si="1"/>
        <v>4.7190137392550149</v>
      </c>
      <c r="L8" s="31">
        <v>0</v>
      </c>
      <c r="M8" s="31">
        <v>10</v>
      </c>
      <c r="N8" s="31">
        <v>0</v>
      </c>
      <c r="O8" s="31">
        <v>2.58</v>
      </c>
      <c r="P8" s="31">
        <v>7.62</v>
      </c>
      <c r="Q8" s="31">
        <v>14.77</v>
      </c>
      <c r="R8" s="31">
        <v>21.64</v>
      </c>
      <c r="S8" s="31">
        <v>10</v>
      </c>
      <c r="T8" s="31">
        <v>25</v>
      </c>
      <c r="U8" s="31">
        <v>4.33</v>
      </c>
      <c r="V8" s="31">
        <v>2</v>
      </c>
      <c r="W8" s="31">
        <v>3.33</v>
      </c>
      <c r="X8" s="31">
        <v>1</v>
      </c>
      <c r="Y8" s="31">
        <v>3</v>
      </c>
      <c r="Z8" s="31">
        <v>0</v>
      </c>
      <c r="AA8" s="31">
        <v>19.73</v>
      </c>
      <c r="AB8" s="31">
        <v>30</v>
      </c>
      <c r="AC8" s="31">
        <v>14.67</v>
      </c>
      <c r="AD8" s="31">
        <v>9.33</v>
      </c>
      <c r="AE8" s="31">
        <v>1</v>
      </c>
      <c r="AF8" s="31">
        <v>16</v>
      </c>
      <c r="AG8" s="31">
        <v>220</v>
      </c>
      <c r="AH8" s="31">
        <f t="shared" si="2"/>
        <v>206.88760549570199</v>
      </c>
      <c r="AI8" s="31">
        <f t="shared" si="3"/>
        <v>209.71901373925502</v>
      </c>
      <c r="AJ8" s="31">
        <f t="shared" si="4"/>
        <v>205</v>
      </c>
    </row>
    <row r="9" spans="1:36" ht="24" x14ac:dyDescent="0.2">
      <c r="A9" s="5">
        <v>8</v>
      </c>
      <c r="B9" s="5">
        <v>8</v>
      </c>
      <c r="C9" s="5">
        <v>9</v>
      </c>
      <c r="D9" s="5">
        <v>8</v>
      </c>
      <c r="E9" s="25" t="s">
        <v>12</v>
      </c>
      <c r="F9" s="6" t="s">
        <v>66</v>
      </c>
      <c r="G9" s="31">
        <v>0</v>
      </c>
      <c r="H9" s="31">
        <v>5.5</v>
      </c>
      <c r="I9" s="31">
        <v>0.32500000000000001</v>
      </c>
      <c r="J9" s="79">
        <f t="shared" si="0"/>
        <v>1.25</v>
      </c>
      <c r="K9" s="79">
        <f t="shared" si="1"/>
        <v>3.125</v>
      </c>
      <c r="L9" s="31">
        <v>0</v>
      </c>
      <c r="M9" s="31">
        <v>25</v>
      </c>
      <c r="N9" s="31">
        <v>0</v>
      </c>
      <c r="O9" s="31">
        <v>4.53</v>
      </c>
      <c r="P9" s="31">
        <v>0</v>
      </c>
      <c r="Q9" s="31">
        <v>0</v>
      </c>
      <c r="R9" s="31">
        <v>0</v>
      </c>
      <c r="S9" s="31">
        <v>10</v>
      </c>
      <c r="T9" s="31">
        <v>30</v>
      </c>
      <c r="U9" s="31">
        <v>4</v>
      </c>
      <c r="V9" s="31">
        <v>2</v>
      </c>
      <c r="W9" s="31">
        <v>3.33</v>
      </c>
      <c r="X9" s="31">
        <v>3</v>
      </c>
      <c r="Y9" s="31">
        <v>2</v>
      </c>
      <c r="Z9" s="31">
        <v>0</v>
      </c>
      <c r="AA9" s="31">
        <v>9.92</v>
      </c>
      <c r="AB9" s="31">
        <v>0.33</v>
      </c>
      <c r="AC9" s="31">
        <v>25.67</v>
      </c>
      <c r="AD9" s="31">
        <v>8</v>
      </c>
      <c r="AE9" s="31">
        <v>1</v>
      </c>
      <c r="AF9" s="31">
        <v>11.67</v>
      </c>
      <c r="AG9" s="5">
        <v>145.94999999999999</v>
      </c>
      <c r="AH9" s="31">
        <f t="shared" si="2"/>
        <v>141.69999999999999</v>
      </c>
      <c r="AI9" s="31">
        <f t="shared" si="3"/>
        <v>143.57499999999999</v>
      </c>
      <c r="AJ9" s="31">
        <f t="shared" si="4"/>
        <v>140.44999999999999</v>
      </c>
    </row>
    <row r="10" spans="1:36" ht="24" x14ac:dyDescent="0.2">
      <c r="A10" s="5">
        <v>9</v>
      </c>
      <c r="B10" s="5">
        <v>9</v>
      </c>
      <c r="C10" s="5">
        <v>8</v>
      </c>
      <c r="D10" s="5">
        <v>9</v>
      </c>
      <c r="E10" s="25" t="s">
        <v>35</v>
      </c>
      <c r="F10" s="6" t="s">
        <v>81</v>
      </c>
      <c r="G10" s="31">
        <v>27</v>
      </c>
      <c r="H10" s="31">
        <v>15</v>
      </c>
      <c r="I10" s="31">
        <v>0.85056466100000006</v>
      </c>
      <c r="J10" s="79">
        <f t="shared" si="0"/>
        <v>15</v>
      </c>
      <c r="K10" s="79">
        <f t="shared" si="1"/>
        <v>30</v>
      </c>
      <c r="L10" s="31">
        <v>0</v>
      </c>
      <c r="M10" s="31">
        <v>10</v>
      </c>
      <c r="N10" s="31">
        <v>0</v>
      </c>
      <c r="O10" s="31">
        <v>2.71</v>
      </c>
      <c r="P10" s="31">
        <v>0</v>
      </c>
      <c r="Q10" s="31">
        <v>0</v>
      </c>
      <c r="R10" s="31">
        <v>0</v>
      </c>
      <c r="S10" s="31">
        <v>0</v>
      </c>
      <c r="T10" s="31">
        <v>30</v>
      </c>
      <c r="U10" s="31">
        <v>4</v>
      </c>
      <c r="V10" s="31">
        <v>2</v>
      </c>
      <c r="W10" s="31">
        <v>5</v>
      </c>
      <c r="X10" s="31">
        <v>2</v>
      </c>
      <c r="Y10" s="31">
        <v>4</v>
      </c>
      <c r="Z10" s="31">
        <v>0</v>
      </c>
      <c r="AA10" s="31">
        <v>3</v>
      </c>
      <c r="AB10" s="31">
        <v>5</v>
      </c>
      <c r="AC10" s="31">
        <v>16</v>
      </c>
      <c r="AD10" s="31">
        <v>6.33</v>
      </c>
      <c r="AE10" s="31">
        <v>0</v>
      </c>
      <c r="AF10" s="31">
        <v>8</v>
      </c>
      <c r="AG10" s="5">
        <v>140.04</v>
      </c>
      <c r="AH10" s="31">
        <f t="shared" si="2"/>
        <v>140.04000000000002</v>
      </c>
      <c r="AI10" s="31">
        <f t="shared" si="3"/>
        <v>155.04</v>
      </c>
      <c r="AJ10" s="31">
        <f t="shared" si="4"/>
        <v>125.04</v>
      </c>
    </row>
    <row r="11" spans="1:36" x14ac:dyDescent="0.2">
      <c r="A11" s="5">
        <v>10</v>
      </c>
      <c r="B11" s="5">
        <v>11</v>
      </c>
      <c r="C11" s="5">
        <v>10</v>
      </c>
      <c r="D11" s="5">
        <v>11</v>
      </c>
      <c r="E11" s="25" t="s">
        <v>12</v>
      </c>
      <c r="F11" s="6" t="s">
        <v>62</v>
      </c>
      <c r="G11" s="31">
        <v>0</v>
      </c>
      <c r="H11" s="31">
        <v>15</v>
      </c>
      <c r="I11" s="31">
        <v>0.39688921558954121</v>
      </c>
      <c r="J11" s="79">
        <f t="shared" si="0"/>
        <v>1.9688921558954122</v>
      </c>
      <c r="K11" s="79">
        <f t="shared" si="1"/>
        <v>4.9222303897385302</v>
      </c>
      <c r="L11" s="31">
        <v>0</v>
      </c>
      <c r="M11" s="31">
        <v>25</v>
      </c>
      <c r="N11" s="31">
        <v>0</v>
      </c>
      <c r="O11" s="31">
        <v>4.6100000000000003</v>
      </c>
      <c r="P11" s="31">
        <v>0</v>
      </c>
      <c r="Q11" s="31">
        <v>0</v>
      </c>
      <c r="R11" s="31">
        <v>0</v>
      </c>
      <c r="S11" s="31">
        <v>0</v>
      </c>
      <c r="T11" s="31">
        <v>30</v>
      </c>
      <c r="U11" s="31">
        <v>4</v>
      </c>
      <c r="V11" s="31">
        <v>2.33</v>
      </c>
      <c r="W11" s="31">
        <v>2.67</v>
      </c>
      <c r="X11" s="31">
        <v>3</v>
      </c>
      <c r="Y11" s="31">
        <v>2.67</v>
      </c>
      <c r="Z11" s="31">
        <v>0</v>
      </c>
      <c r="AA11" s="31">
        <v>0</v>
      </c>
      <c r="AB11" s="31">
        <v>6</v>
      </c>
      <c r="AC11" s="31">
        <v>26.33</v>
      </c>
      <c r="AD11" s="31">
        <v>1</v>
      </c>
      <c r="AE11" s="31">
        <v>3</v>
      </c>
      <c r="AF11" s="31">
        <v>5.67</v>
      </c>
      <c r="AG11" s="5">
        <v>131.27000000000001</v>
      </c>
      <c r="AH11" s="31">
        <f t="shared" si="2"/>
        <v>118.2488921558954</v>
      </c>
      <c r="AI11" s="31">
        <f t="shared" si="3"/>
        <v>121.20223038973853</v>
      </c>
      <c r="AJ11" s="31">
        <f t="shared" si="4"/>
        <v>116.28</v>
      </c>
    </row>
    <row r="12" spans="1:36" x14ac:dyDescent="0.2">
      <c r="A12" s="5">
        <v>11</v>
      </c>
      <c r="B12" s="5">
        <v>12</v>
      </c>
      <c r="C12" s="5">
        <v>11</v>
      </c>
      <c r="D12" s="5">
        <v>12</v>
      </c>
      <c r="E12" s="25" t="s">
        <v>12</v>
      </c>
      <c r="F12" s="6" t="s">
        <v>63</v>
      </c>
      <c r="G12" s="31">
        <v>0</v>
      </c>
      <c r="H12" s="31">
        <v>12.57</v>
      </c>
      <c r="I12" s="31">
        <v>0.39630866056714215</v>
      </c>
      <c r="J12" s="79">
        <f t="shared" si="0"/>
        <v>1.9630866056714216</v>
      </c>
      <c r="K12" s="79">
        <f t="shared" si="1"/>
        <v>4.9077165141785537</v>
      </c>
      <c r="L12" s="31">
        <v>0</v>
      </c>
      <c r="M12" s="31">
        <v>25</v>
      </c>
      <c r="N12" s="31">
        <v>0</v>
      </c>
      <c r="O12" s="31">
        <v>4.6100000000000003</v>
      </c>
      <c r="P12" s="31">
        <v>0</v>
      </c>
      <c r="Q12" s="31">
        <v>0</v>
      </c>
      <c r="R12" s="31">
        <v>0</v>
      </c>
      <c r="S12" s="31">
        <v>0</v>
      </c>
      <c r="T12" s="31">
        <v>30</v>
      </c>
      <c r="U12" s="31">
        <v>4</v>
      </c>
      <c r="V12" s="31">
        <v>2.33</v>
      </c>
      <c r="W12" s="31">
        <v>2.67</v>
      </c>
      <c r="X12" s="83" t="s">
        <v>212</v>
      </c>
      <c r="Y12" s="31">
        <v>2.67</v>
      </c>
      <c r="Z12" s="31">
        <v>0</v>
      </c>
      <c r="AA12" s="31">
        <v>0</v>
      </c>
      <c r="AB12" s="31">
        <v>6</v>
      </c>
      <c r="AC12" s="31">
        <v>25.67</v>
      </c>
      <c r="AD12" s="31">
        <v>1</v>
      </c>
      <c r="AE12" s="31">
        <v>3</v>
      </c>
      <c r="AF12" s="31">
        <v>5.67</v>
      </c>
      <c r="AG12" s="5">
        <v>128.18</v>
      </c>
      <c r="AH12" s="31">
        <f t="shared" si="2"/>
        <v>114.58308660567143</v>
      </c>
      <c r="AI12" s="31">
        <f t="shared" si="3"/>
        <v>117.52771651417855</v>
      </c>
      <c r="AJ12" s="31">
        <f t="shared" si="4"/>
        <v>112.62</v>
      </c>
    </row>
    <row r="13" spans="1:36" x14ac:dyDescent="0.2">
      <c r="A13" s="5">
        <v>12</v>
      </c>
      <c r="B13" s="5">
        <v>10</v>
      </c>
      <c r="C13" s="5">
        <v>12</v>
      </c>
      <c r="D13" s="5">
        <v>10</v>
      </c>
      <c r="E13" s="25" t="s">
        <v>12</v>
      </c>
      <c r="F13" s="6" t="s">
        <v>65</v>
      </c>
      <c r="G13" s="31">
        <v>0</v>
      </c>
      <c r="H13" s="31">
        <v>6.28</v>
      </c>
      <c r="I13" s="31">
        <v>0.33778304519495778</v>
      </c>
      <c r="J13" s="79">
        <f t="shared" si="0"/>
        <v>1.3778304519495777</v>
      </c>
      <c r="K13" s="79">
        <f t="shared" si="1"/>
        <v>3.4445761298739441</v>
      </c>
      <c r="L13" s="31">
        <v>0</v>
      </c>
      <c r="M13" s="31">
        <v>25</v>
      </c>
      <c r="N13" s="31">
        <v>0</v>
      </c>
      <c r="O13" s="31">
        <v>4.6100000000000003</v>
      </c>
      <c r="P13" s="31">
        <v>0</v>
      </c>
      <c r="Q13" s="31">
        <v>0</v>
      </c>
      <c r="R13" s="31">
        <v>0</v>
      </c>
      <c r="S13" s="31">
        <v>0</v>
      </c>
      <c r="T13" s="31">
        <v>30</v>
      </c>
      <c r="U13" s="31">
        <v>4</v>
      </c>
      <c r="V13" s="31">
        <v>2.33</v>
      </c>
      <c r="W13" s="31">
        <v>2.67</v>
      </c>
      <c r="X13" s="31">
        <v>3</v>
      </c>
      <c r="Y13" s="31">
        <v>2.67</v>
      </c>
      <c r="Z13" s="31">
        <v>0</v>
      </c>
      <c r="AA13" s="31">
        <v>0</v>
      </c>
      <c r="AB13" s="31">
        <v>6</v>
      </c>
      <c r="AC13" s="31">
        <v>27</v>
      </c>
      <c r="AD13" s="31">
        <v>1</v>
      </c>
      <c r="AE13" s="31">
        <v>3</v>
      </c>
      <c r="AF13" s="31">
        <v>5.67</v>
      </c>
      <c r="AG13" s="5">
        <v>123.23</v>
      </c>
      <c r="AH13" s="31">
        <f t="shared" si="2"/>
        <v>118.32783045194958</v>
      </c>
      <c r="AI13" s="31">
        <f t="shared" si="3"/>
        <v>120.39457612987394</v>
      </c>
      <c r="AJ13" s="31">
        <f t="shared" si="4"/>
        <v>116.95</v>
      </c>
    </row>
    <row r="14" spans="1:36" x14ac:dyDescent="0.2">
      <c r="A14" s="5">
        <v>13</v>
      </c>
      <c r="B14" s="5">
        <v>14</v>
      </c>
      <c r="C14" s="5">
        <v>14</v>
      </c>
      <c r="D14" s="5">
        <v>13</v>
      </c>
      <c r="E14" s="25" t="s">
        <v>12</v>
      </c>
      <c r="F14" s="6" t="s">
        <v>67</v>
      </c>
      <c r="G14" s="31">
        <v>0</v>
      </c>
      <c r="H14" s="31">
        <v>13.79</v>
      </c>
      <c r="I14" s="31">
        <v>0.41096542924580765</v>
      </c>
      <c r="J14" s="79">
        <f t="shared" si="0"/>
        <v>2.2741357311451904</v>
      </c>
      <c r="K14" s="79">
        <f t="shared" si="1"/>
        <v>5.4112035967177858</v>
      </c>
      <c r="L14" s="31">
        <v>0</v>
      </c>
      <c r="M14" s="31">
        <v>20</v>
      </c>
      <c r="N14" s="31">
        <v>0</v>
      </c>
      <c r="O14" s="31">
        <v>4.53</v>
      </c>
      <c r="P14" s="31">
        <v>0</v>
      </c>
      <c r="Q14" s="31">
        <v>0</v>
      </c>
      <c r="R14" s="31">
        <v>0</v>
      </c>
      <c r="S14" s="31">
        <v>0</v>
      </c>
      <c r="T14" s="31">
        <v>30</v>
      </c>
      <c r="U14" s="31">
        <v>4</v>
      </c>
      <c r="V14" s="31">
        <v>2</v>
      </c>
      <c r="W14" s="31">
        <v>3.33</v>
      </c>
      <c r="X14" s="31">
        <v>3</v>
      </c>
      <c r="Y14" s="31">
        <v>2</v>
      </c>
      <c r="Z14" s="31">
        <v>0</v>
      </c>
      <c r="AA14" s="31">
        <v>0</v>
      </c>
      <c r="AB14" s="31">
        <v>5.33</v>
      </c>
      <c r="AC14" s="31">
        <v>27</v>
      </c>
      <c r="AD14" s="31">
        <v>0.33</v>
      </c>
      <c r="AE14" s="31">
        <v>0</v>
      </c>
      <c r="AF14" s="31">
        <v>5</v>
      </c>
      <c r="AG14" s="5">
        <v>120.32</v>
      </c>
      <c r="AH14" s="31">
        <f t="shared" si="2"/>
        <v>108.79413573114519</v>
      </c>
      <c r="AI14" s="31">
        <f t="shared" si="3"/>
        <v>111.93120359671778</v>
      </c>
      <c r="AJ14" s="31">
        <f t="shared" si="4"/>
        <v>106.52</v>
      </c>
    </row>
    <row r="15" spans="1:36" x14ac:dyDescent="0.2">
      <c r="A15" s="5">
        <v>14</v>
      </c>
      <c r="B15" s="5">
        <v>13</v>
      </c>
      <c r="C15" s="5">
        <v>13</v>
      </c>
      <c r="D15" s="5">
        <v>14</v>
      </c>
      <c r="E15" s="25" t="s">
        <v>12</v>
      </c>
      <c r="F15" s="6" t="s">
        <v>68</v>
      </c>
      <c r="G15" s="31">
        <v>0</v>
      </c>
      <c r="H15" s="31">
        <v>9.3800000000000008</v>
      </c>
      <c r="I15" s="31">
        <v>0.45343893889581682</v>
      </c>
      <c r="J15" s="79">
        <f t="shared" si="0"/>
        <v>3.3359734723954197</v>
      </c>
      <c r="K15" s="79">
        <f t="shared" si="1"/>
        <v>7.0039602085931296</v>
      </c>
      <c r="L15" s="31">
        <v>0</v>
      </c>
      <c r="M15" s="31">
        <v>20</v>
      </c>
      <c r="N15" s="31">
        <v>0</v>
      </c>
      <c r="O15" s="31">
        <v>4.6100000000000003</v>
      </c>
      <c r="P15" s="31">
        <v>0</v>
      </c>
      <c r="Q15" s="31">
        <v>0</v>
      </c>
      <c r="R15" s="31">
        <v>0</v>
      </c>
      <c r="S15" s="31">
        <v>0</v>
      </c>
      <c r="T15" s="31">
        <v>30</v>
      </c>
      <c r="U15" s="31">
        <v>4</v>
      </c>
      <c r="V15" s="31">
        <v>2</v>
      </c>
      <c r="W15" s="31">
        <v>3.33</v>
      </c>
      <c r="X15" s="31">
        <v>3</v>
      </c>
      <c r="Y15" s="31">
        <v>2</v>
      </c>
      <c r="Z15" s="31">
        <v>0</v>
      </c>
      <c r="AA15" s="31">
        <v>0</v>
      </c>
      <c r="AB15" s="31">
        <v>5.33</v>
      </c>
      <c r="AC15" s="31">
        <v>26.33</v>
      </c>
      <c r="AD15" s="31">
        <v>0.33</v>
      </c>
      <c r="AE15" s="31">
        <v>0</v>
      </c>
      <c r="AF15" s="31">
        <v>5</v>
      </c>
      <c r="AG15" s="5">
        <v>115.32</v>
      </c>
      <c r="AH15" s="31">
        <f t="shared" si="2"/>
        <v>109.26597347239542</v>
      </c>
      <c r="AI15" s="31">
        <f t="shared" si="3"/>
        <v>112.93396020859312</v>
      </c>
      <c r="AJ15" s="31">
        <f t="shared" si="4"/>
        <v>105.92999999999999</v>
      </c>
    </row>
    <row r="16" spans="1:36" x14ac:dyDescent="0.2"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26"/>
    </row>
    <row r="17" spans="5:36" x14ac:dyDescent="0.2"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26"/>
    </row>
    <row r="18" spans="5:36" x14ac:dyDescent="0.2"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26"/>
    </row>
    <row r="19" spans="5:36" x14ac:dyDescent="0.2"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26"/>
    </row>
    <row r="20" spans="5:36" x14ac:dyDescent="0.2"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</row>
    <row r="21" spans="5:36" x14ac:dyDescent="0.2">
      <c r="E21" s="12"/>
      <c r="F21" s="12"/>
      <c r="G21" s="13"/>
      <c r="H21" s="14"/>
      <c r="I21" s="14"/>
      <c r="J21" s="14"/>
      <c r="K21" s="14"/>
      <c r="L21" s="13"/>
      <c r="M21" s="13"/>
      <c r="N21" s="13"/>
      <c r="O21" s="14"/>
      <c r="P21" s="14"/>
      <c r="Q21" s="14"/>
      <c r="R21" s="14"/>
      <c r="S21" s="13"/>
      <c r="T21" s="13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</row>
    <row r="22" spans="5:36" x14ac:dyDescent="0.2">
      <c r="E22" s="12"/>
      <c r="F22" s="12"/>
      <c r="G22" s="13"/>
      <c r="H22" s="14"/>
      <c r="I22" s="14"/>
      <c r="J22" s="14"/>
      <c r="K22" s="14"/>
      <c r="L22" s="13"/>
      <c r="M22" s="13"/>
      <c r="N22" s="13"/>
      <c r="O22" s="14"/>
      <c r="P22" s="14"/>
      <c r="Q22" s="14"/>
      <c r="R22" s="14"/>
      <c r="S22" s="13"/>
      <c r="T22" s="13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5:36" x14ac:dyDescent="0.2">
      <c r="E23" s="12"/>
      <c r="F23" s="12"/>
      <c r="G23" s="13"/>
      <c r="H23" s="14"/>
      <c r="I23" s="14"/>
      <c r="J23" s="14"/>
      <c r="K23" s="14"/>
      <c r="L23" s="13"/>
      <c r="M23" s="13"/>
      <c r="N23" s="13"/>
      <c r="O23" s="14"/>
      <c r="P23" s="14"/>
      <c r="Q23" s="14"/>
      <c r="R23" s="14"/>
      <c r="S23" s="13"/>
      <c r="T23" s="13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5:36" x14ac:dyDescent="0.2">
      <c r="E24" s="12"/>
      <c r="F24" s="12"/>
      <c r="G24" s="13"/>
      <c r="H24" s="14"/>
      <c r="I24" s="14"/>
      <c r="J24" s="14"/>
      <c r="K24" s="14"/>
      <c r="L24" s="13"/>
      <c r="M24" s="13"/>
      <c r="N24" s="13"/>
      <c r="O24" s="14"/>
      <c r="P24" s="14"/>
      <c r="Q24" s="14"/>
      <c r="R24" s="14"/>
      <c r="S24" s="13"/>
      <c r="T24" s="13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5:36" x14ac:dyDescent="0.2">
      <c r="E25" s="12"/>
      <c r="F25" s="12"/>
      <c r="G25" s="13"/>
      <c r="H25" s="14"/>
      <c r="I25" s="14"/>
      <c r="J25" s="14"/>
      <c r="K25" s="14"/>
      <c r="L25" s="13"/>
      <c r="M25" s="13"/>
      <c r="N25" s="13"/>
      <c r="O25" s="14"/>
      <c r="P25" s="14"/>
      <c r="Q25" s="14"/>
      <c r="R25" s="14"/>
      <c r="S25" s="13"/>
      <c r="T25" s="13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5:36" x14ac:dyDescent="0.2">
      <c r="E26" s="12"/>
      <c r="F26" s="12"/>
      <c r="G26" s="13"/>
      <c r="H26" s="14"/>
      <c r="I26" s="14"/>
      <c r="J26" s="14"/>
      <c r="K26" s="14"/>
      <c r="L26" s="13"/>
      <c r="M26" s="13"/>
      <c r="N26" s="13"/>
      <c r="O26" s="14"/>
      <c r="P26" s="14"/>
      <c r="Q26" s="14"/>
      <c r="R26" s="14"/>
      <c r="S26" s="13"/>
      <c r="T26" s="13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5:36" x14ac:dyDescent="0.2">
      <c r="E27" s="12"/>
      <c r="F27" s="12"/>
      <c r="G27" s="13"/>
      <c r="H27" s="14"/>
      <c r="I27" s="14"/>
      <c r="J27" s="14"/>
      <c r="K27" s="14"/>
      <c r="L27" s="13"/>
      <c r="M27" s="13"/>
      <c r="N27" s="13"/>
      <c r="O27" s="14"/>
      <c r="P27" s="14"/>
      <c r="Q27" s="14"/>
      <c r="R27" s="14"/>
      <c r="S27" s="13"/>
      <c r="T27" s="13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5:36" x14ac:dyDescent="0.2">
      <c r="E28" s="12"/>
      <c r="F28" s="12"/>
      <c r="G28" s="13"/>
      <c r="H28" s="14"/>
      <c r="I28" s="14"/>
      <c r="J28" s="14"/>
      <c r="K28" s="14"/>
      <c r="L28" s="13"/>
      <c r="M28" s="13"/>
      <c r="N28" s="13"/>
      <c r="O28" s="14"/>
      <c r="P28" s="14"/>
      <c r="Q28" s="14"/>
      <c r="R28" s="14"/>
      <c r="S28" s="13"/>
      <c r="T28" s="13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5:36" x14ac:dyDescent="0.2">
      <c r="E29" s="12"/>
      <c r="F29" s="12"/>
      <c r="G29" s="13"/>
      <c r="H29" s="14"/>
      <c r="I29" s="14"/>
      <c r="J29" s="14"/>
      <c r="K29" s="14"/>
      <c r="L29" s="13"/>
      <c r="M29" s="13"/>
      <c r="N29" s="13"/>
      <c r="O29" s="14"/>
      <c r="P29" s="14"/>
      <c r="Q29" s="14"/>
      <c r="R29" s="14"/>
      <c r="S29" s="13"/>
      <c r="T29" s="13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5:36" x14ac:dyDescent="0.2">
      <c r="E30" s="12"/>
      <c r="F30" s="12"/>
      <c r="G30" s="13"/>
      <c r="H30" s="14"/>
      <c r="I30" s="14"/>
      <c r="J30" s="14"/>
      <c r="K30" s="14"/>
      <c r="L30" s="13"/>
      <c r="M30" s="13"/>
      <c r="N30" s="13"/>
      <c r="O30" s="14"/>
      <c r="P30" s="14"/>
      <c r="Q30" s="14"/>
      <c r="R30" s="14"/>
      <c r="S30" s="13"/>
      <c r="T30" s="13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5:36" x14ac:dyDescent="0.2">
      <c r="E31" s="12"/>
      <c r="F31" s="12"/>
      <c r="G31" s="13"/>
      <c r="H31" s="14"/>
      <c r="I31" s="14"/>
      <c r="J31" s="14"/>
      <c r="K31" s="14"/>
      <c r="L31" s="13"/>
      <c r="M31" s="13"/>
      <c r="N31" s="13"/>
      <c r="O31" s="14"/>
      <c r="P31" s="14"/>
      <c r="Q31" s="14"/>
      <c r="R31" s="14"/>
      <c r="S31" s="13"/>
      <c r="T31" s="13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5:36" x14ac:dyDescent="0.2">
      <c r="E32" s="12"/>
      <c r="F32" s="12"/>
      <c r="G32" s="13"/>
      <c r="H32" s="14"/>
      <c r="I32" s="14"/>
      <c r="J32" s="14"/>
      <c r="K32" s="14"/>
      <c r="L32" s="13"/>
      <c r="M32" s="13"/>
      <c r="N32" s="13"/>
      <c r="O32" s="14"/>
      <c r="P32" s="14"/>
      <c r="Q32" s="14"/>
      <c r="R32" s="14"/>
      <c r="S32" s="13"/>
      <c r="T32" s="13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5:35" x14ac:dyDescent="0.2">
      <c r="E33" s="12"/>
      <c r="F33" s="12"/>
      <c r="G33" s="13"/>
      <c r="H33" s="14"/>
      <c r="I33" s="14"/>
      <c r="J33" s="14"/>
      <c r="K33" s="14"/>
      <c r="L33" s="13"/>
      <c r="M33" s="13"/>
      <c r="N33" s="13"/>
      <c r="O33" s="14"/>
      <c r="P33" s="14"/>
      <c r="Q33" s="14"/>
      <c r="R33" s="14"/>
      <c r="S33" s="13"/>
      <c r="T33" s="13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5:35" x14ac:dyDescent="0.2">
      <c r="E34" s="12"/>
      <c r="F34" s="12"/>
      <c r="G34" s="13"/>
      <c r="H34" s="14"/>
      <c r="I34" s="14"/>
      <c r="J34" s="14"/>
      <c r="K34" s="14"/>
      <c r="L34" s="13"/>
      <c r="M34" s="13"/>
      <c r="N34" s="13"/>
      <c r="O34" s="14"/>
      <c r="P34" s="14"/>
      <c r="Q34" s="14"/>
      <c r="R34" s="14"/>
      <c r="S34" s="13"/>
      <c r="T34" s="13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5:35" x14ac:dyDescent="0.2">
      <c r="E35" s="12"/>
      <c r="F35" s="12"/>
      <c r="G35" s="13"/>
      <c r="H35" s="14"/>
      <c r="I35" s="14"/>
      <c r="J35" s="14"/>
      <c r="K35" s="14"/>
      <c r="L35" s="13"/>
      <c r="M35" s="13"/>
      <c r="N35" s="13"/>
      <c r="O35" s="14"/>
      <c r="P35" s="14"/>
      <c r="Q35" s="14"/>
      <c r="R35" s="14"/>
      <c r="S35" s="13"/>
      <c r="T35" s="13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5:35" x14ac:dyDescent="0.2">
      <c r="E36" s="12"/>
      <c r="F36" s="12"/>
      <c r="G36" s="13"/>
      <c r="H36" s="14"/>
      <c r="I36" s="14"/>
      <c r="J36" s="14"/>
      <c r="K36" s="14"/>
      <c r="L36" s="13"/>
      <c r="M36" s="13"/>
      <c r="N36" s="13"/>
      <c r="O36" s="14"/>
      <c r="P36" s="14"/>
      <c r="Q36" s="14"/>
      <c r="R36" s="14"/>
      <c r="S36" s="13"/>
      <c r="T36" s="13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5:35" x14ac:dyDescent="0.2">
      <c r="E37" s="12"/>
      <c r="F37" s="12"/>
      <c r="G37" s="13"/>
      <c r="H37" s="14"/>
      <c r="I37" s="14"/>
      <c r="J37" s="14"/>
      <c r="K37" s="14"/>
      <c r="L37" s="13"/>
      <c r="M37" s="13"/>
      <c r="N37" s="13"/>
      <c r="O37" s="14"/>
      <c r="P37" s="14"/>
      <c r="Q37" s="14"/>
      <c r="R37" s="14"/>
      <c r="S37" s="13"/>
      <c r="T37" s="13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5:35" ht="14.25" customHeight="1" x14ac:dyDescent="0.2">
      <c r="E38" s="12"/>
      <c r="F38" s="12"/>
      <c r="G38" s="13"/>
      <c r="H38" s="14"/>
      <c r="I38" s="14"/>
      <c r="J38" s="14"/>
      <c r="K38" s="14"/>
      <c r="L38" s="13"/>
      <c r="M38" s="13"/>
      <c r="N38" s="13"/>
      <c r="O38" s="14"/>
      <c r="P38" s="14"/>
      <c r="Q38" s="14"/>
      <c r="R38" s="14"/>
      <c r="S38" s="13"/>
      <c r="T38" s="13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5:35" ht="14.25" customHeight="1" x14ac:dyDescent="0.2">
      <c r="E39" s="12"/>
      <c r="F39" s="12"/>
      <c r="G39" s="13"/>
      <c r="H39" s="14"/>
      <c r="I39" s="14"/>
      <c r="J39" s="14"/>
      <c r="K39" s="14"/>
      <c r="L39" s="13"/>
      <c r="M39" s="13"/>
      <c r="N39" s="13"/>
      <c r="O39" s="14"/>
      <c r="P39" s="14"/>
      <c r="Q39" s="14"/>
      <c r="R39" s="14"/>
      <c r="S39" s="13"/>
      <c r="T39" s="13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5:35" x14ac:dyDescent="0.2">
      <c r="E40" s="12"/>
      <c r="F40" s="12"/>
      <c r="G40" s="13"/>
      <c r="H40" s="14"/>
      <c r="I40" s="14"/>
      <c r="J40" s="14"/>
      <c r="K40" s="14"/>
      <c r="L40" s="13"/>
      <c r="M40" s="13"/>
      <c r="N40" s="13"/>
      <c r="O40" s="14"/>
      <c r="P40" s="14"/>
      <c r="Q40" s="14"/>
      <c r="R40" s="14"/>
      <c r="S40" s="13"/>
      <c r="T40" s="13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5:35" x14ac:dyDescent="0.2">
      <c r="E41" s="12"/>
      <c r="F41" s="12"/>
      <c r="G41" s="13"/>
      <c r="H41" s="14"/>
      <c r="I41" s="14"/>
      <c r="J41" s="14"/>
      <c r="K41" s="14"/>
      <c r="L41" s="13"/>
      <c r="M41" s="13"/>
      <c r="N41" s="13"/>
      <c r="O41" s="14"/>
      <c r="P41" s="14"/>
      <c r="Q41" s="14"/>
      <c r="R41" s="14"/>
      <c r="S41" s="13"/>
      <c r="T41" s="13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5:35" x14ac:dyDescent="0.2">
      <c r="E42" s="12"/>
      <c r="F42" s="12"/>
      <c r="G42" s="13"/>
      <c r="H42" s="14"/>
      <c r="I42" s="14"/>
      <c r="J42" s="14"/>
      <c r="K42" s="14"/>
      <c r="L42" s="13"/>
      <c r="M42" s="13"/>
      <c r="N42" s="13"/>
      <c r="O42" s="14"/>
      <c r="P42" s="14"/>
      <c r="Q42" s="14"/>
      <c r="R42" s="14"/>
      <c r="S42" s="13"/>
      <c r="T42" s="13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5:35" x14ac:dyDescent="0.2">
      <c r="E43" s="12"/>
      <c r="F43" s="12"/>
      <c r="G43" s="13"/>
      <c r="H43" s="14"/>
      <c r="I43" s="14"/>
      <c r="J43" s="14"/>
      <c r="K43" s="14"/>
      <c r="L43" s="13"/>
      <c r="M43" s="13"/>
      <c r="N43" s="13"/>
      <c r="O43" s="14"/>
      <c r="P43" s="14"/>
      <c r="Q43" s="14"/>
      <c r="R43" s="14"/>
      <c r="S43" s="13"/>
      <c r="T43" s="13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5:35" x14ac:dyDescent="0.2">
      <c r="E44" s="12"/>
      <c r="F44" s="12"/>
      <c r="G44" s="13"/>
      <c r="H44" s="14"/>
      <c r="I44" s="14"/>
      <c r="J44" s="14"/>
      <c r="K44" s="14"/>
      <c r="L44" s="13"/>
      <c r="M44" s="13"/>
      <c r="N44" s="13"/>
      <c r="O44" s="14"/>
      <c r="P44" s="14"/>
      <c r="Q44" s="14"/>
      <c r="R44" s="14"/>
      <c r="S44" s="13"/>
      <c r="T44" s="13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5:35" x14ac:dyDescent="0.2">
      <c r="E45" s="12"/>
      <c r="F45" s="12"/>
      <c r="G45" s="13"/>
      <c r="H45" s="14"/>
      <c r="I45" s="14"/>
      <c r="J45" s="14"/>
      <c r="K45" s="14"/>
      <c r="L45" s="13"/>
      <c r="M45" s="13"/>
      <c r="N45" s="13"/>
      <c r="O45" s="14"/>
      <c r="P45" s="14"/>
      <c r="Q45" s="14"/>
      <c r="R45" s="14"/>
      <c r="S45" s="13"/>
      <c r="T45" s="13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5:35" ht="14.25" customHeight="1" x14ac:dyDescent="0.2">
      <c r="E46" s="12"/>
      <c r="F46" s="12"/>
      <c r="G46" s="13"/>
      <c r="H46" s="14"/>
      <c r="I46" s="14"/>
      <c r="J46" s="14"/>
      <c r="K46" s="14"/>
      <c r="L46" s="13"/>
      <c r="M46" s="13"/>
      <c r="N46" s="13"/>
      <c r="O46" s="14"/>
      <c r="P46" s="14"/>
      <c r="Q46" s="14"/>
      <c r="R46" s="14"/>
      <c r="S46" s="13"/>
      <c r="T46" s="13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5:35" x14ac:dyDescent="0.2">
      <c r="E47" s="12"/>
      <c r="F47" s="12"/>
      <c r="G47" s="13"/>
      <c r="H47" s="14"/>
      <c r="I47" s="14"/>
      <c r="J47" s="14"/>
      <c r="K47" s="14"/>
      <c r="L47" s="13"/>
      <c r="M47" s="13"/>
      <c r="N47" s="13"/>
      <c r="O47" s="14"/>
      <c r="P47" s="14"/>
      <c r="Q47" s="14"/>
      <c r="R47" s="14"/>
      <c r="S47" s="13"/>
      <c r="T47" s="13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5:35" x14ac:dyDescent="0.2">
      <c r="E48" s="12"/>
      <c r="F48" s="12"/>
      <c r="G48" s="13"/>
      <c r="H48" s="14"/>
      <c r="I48" s="14"/>
      <c r="J48" s="14"/>
      <c r="K48" s="14"/>
      <c r="L48" s="13"/>
      <c r="M48" s="13"/>
      <c r="N48" s="13"/>
      <c r="O48" s="14"/>
      <c r="P48" s="14"/>
      <c r="Q48" s="14"/>
      <c r="R48" s="14"/>
      <c r="S48" s="13"/>
      <c r="T48" s="13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5:35" x14ac:dyDescent="0.2">
      <c r="E49" s="12"/>
      <c r="F49" s="12"/>
      <c r="G49" s="13"/>
      <c r="H49" s="14"/>
      <c r="I49" s="14"/>
      <c r="J49" s="14"/>
      <c r="K49" s="14"/>
      <c r="L49" s="13"/>
      <c r="M49" s="13"/>
      <c r="N49" s="13"/>
      <c r="O49" s="14"/>
      <c r="P49" s="14"/>
      <c r="Q49" s="14"/>
      <c r="R49" s="14"/>
      <c r="S49" s="13"/>
      <c r="T49" s="13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5:35" x14ac:dyDescent="0.2">
      <c r="E50" s="12"/>
      <c r="F50" s="12"/>
      <c r="G50" s="13"/>
      <c r="H50" s="14"/>
      <c r="I50" s="14"/>
      <c r="J50" s="14"/>
      <c r="K50" s="14"/>
      <c r="L50" s="13"/>
      <c r="M50" s="13"/>
      <c r="N50" s="13"/>
      <c r="O50" s="14"/>
      <c r="P50" s="14"/>
      <c r="Q50" s="14"/>
      <c r="R50" s="14"/>
      <c r="S50" s="13"/>
      <c r="T50" s="13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5:35" x14ac:dyDescent="0.2">
      <c r="E51" s="12"/>
      <c r="F51" s="12"/>
      <c r="G51" s="13"/>
      <c r="H51" s="14"/>
      <c r="I51" s="14"/>
      <c r="J51" s="14"/>
      <c r="K51" s="14"/>
      <c r="L51" s="13"/>
      <c r="M51" s="13"/>
      <c r="N51" s="13"/>
      <c r="O51" s="14"/>
      <c r="P51" s="14"/>
      <c r="Q51" s="14"/>
      <c r="R51" s="14"/>
      <c r="S51" s="13"/>
      <c r="T51" s="13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5:35" x14ac:dyDescent="0.2">
      <c r="E52" s="12"/>
      <c r="F52" s="12"/>
      <c r="G52" s="13"/>
      <c r="H52" s="14"/>
      <c r="I52" s="14"/>
      <c r="J52" s="14"/>
      <c r="K52" s="14"/>
      <c r="L52" s="13"/>
      <c r="M52" s="13"/>
      <c r="N52" s="13"/>
      <c r="O52" s="14"/>
      <c r="P52" s="14"/>
      <c r="Q52" s="14"/>
      <c r="R52" s="14"/>
      <c r="S52" s="13"/>
      <c r="T52" s="13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5:35" x14ac:dyDescent="0.2">
      <c r="E53" s="12"/>
      <c r="F53" s="12"/>
      <c r="G53" s="13"/>
      <c r="H53" s="14"/>
      <c r="I53" s="14"/>
      <c r="J53" s="14"/>
      <c r="K53" s="14"/>
      <c r="L53" s="13"/>
      <c r="M53" s="13"/>
      <c r="N53" s="13"/>
      <c r="O53" s="14"/>
      <c r="P53" s="14"/>
      <c r="Q53" s="14"/>
      <c r="R53" s="14"/>
      <c r="S53" s="13"/>
      <c r="T53" s="13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5:35" x14ac:dyDescent="0.2">
      <c r="E54" s="12"/>
      <c r="F54" s="12"/>
      <c r="G54" s="13"/>
      <c r="H54" s="14"/>
      <c r="I54" s="14"/>
      <c r="J54" s="14"/>
      <c r="K54" s="14"/>
      <c r="L54" s="13"/>
      <c r="M54" s="13"/>
      <c r="N54" s="13"/>
      <c r="O54" s="14"/>
      <c r="P54" s="14"/>
      <c r="Q54" s="14"/>
      <c r="R54" s="14"/>
      <c r="S54" s="13"/>
      <c r="T54" s="13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5:35" x14ac:dyDescent="0.2">
      <c r="E55" s="12"/>
      <c r="F55" s="12"/>
      <c r="G55" s="13"/>
      <c r="H55" s="14"/>
      <c r="I55" s="14"/>
      <c r="J55" s="14"/>
      <c r="K55" s="14"/>
      <c r="L55" s="13"/>
      <c r="M55" s="13"/>
      <c r="N55" s="13"/>
      <c r="O55" s="14"/>
      <c r="P55" s="14"/>
      <c r="Q55" s="14"/>
      <c r="R55" s="14"/>
      <c r="S55" s="13"/>
      <c r="T55" s="13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5:35" x14ac:dyDescent="0.2">
      <c r="E56" s="12"/>
      <c r="F56" s="12"/>
      <c r="G56" s="13"/>
      <c r="H56" s="14"/>
      <c r="I56" s="14"/>
      <c r="J56" s="14"/>
      <c r="K56" s="14"/>
      <c r="L56" s="13"/>
      <c r="M56" s="13"/>
      <c r="N56" s="13"/>
      <c r="O56" s="14"/>
      <c r="P56" s="14"/>
      <c r="Q56" s="14"/>
      <c r="R56" s="14"/>
      <c r="S56" s="13"/>
      <c r="T56" s="13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5:35" ht="14.25" customHeight="1" x14ac:dyDescent="0.2">
      <c r="E57" s="12"/>
      <c r="F57" s="12"/>
      <c r="G57" s="13"/>
      <c r="H57" s="14"/>
      <c r="I57" s="14"/>
      <c r="J57" s="14"/>
      <c r="K57" s="14"/>
      <c r="L57" s="13"/>
      <c r="M57" s="13"/>
      <c r="N57" s="13"/>
      <c r="O57" s="14"/>
      <c r="P57" s="14"/>
      <c r="Q57" s="14"/>
      <c r="R57" s="14"/>
      <c r="S57" s="13"/>
      <c r="T57" s="13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5:35" x14ac:dyDescent="0.2">
      <c r="E58" s="12"/>
      <c r="F58" s="12"/>
      <c r="G58" s="13"/>
      <c r="H58" s="14"/>
      <c r="I58" s="14"/>
      <c r="J58" s="14"/>
      <c r="K58" s="14"/>
      <c r="L58" s="13"/>
      <c r="M58" s="13"/>
      <c r="N58" s="13"/>
      <c r="O58" s="14"/>
      <c r="P58" s="14"/>
      <c r="Q58" s="14"/>
      <c r="R58" s="14"/>
      <c r="S58" s="13"/>
      <c r="T58" s="13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5:35" x14ac:dyDescent="0.2">
      <c r="E59" s="12"/>
      <c r="F59" s="12"/>
      <c r="G59" s="13"/>
      <c r="H59" s="14"/>
      <c r="I59" s="14"/>
      <c r="J59" s="14"/>
      <c r="K59" s="14"/>
      <c r="L59" s="13"/>
      <c r="M59" s="13"/>
      <c r="N59" s="13"/>
      <c r="O59" s="14"/>
      <c r="P59" s="14"/>
      <c r="Q59" s="14"/>
      <c r="R59" s="14"/>
      <c r="S59" s="13"/>
      <c r="T59" s="13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5:35" x14ac:dyDescent="0.2">
      <c r="E60" s="12"/>
      <c r="F60" s="12"/>
      <c r="G60" s="13"/>
      <c r="H60" s="14"/>
      <c r="I60" s="14"/>
      <c r="J60" s="14"/>
      <c r="K60" s="14"/>
      <c r="L60" s="13"/>
      <c r="M60" s="13"/>
      <c r="N60" s="13"/>
      <c r="O60" s="14"/>
      <c r="P60" s="14"/>
      <c r="Q60" s="14"/>
      <c r="R60" s="14"/>
      <c r="S60" s="13"/>
      <c r="T60" s="13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5:35" x14ac:dyDescent="0.2">
      <c r="E61" s="12"/>
      <c r="F61" s="12"/>
      <c r="G61" s="13"/>
      <c r="H61" s="14"/>
      <c r="I61" s="14"/>
      <c r="J61" s="14"/>
      <c r="K61" s="14"/>
      <c r="L61" s="13"/>
      <c r="M61" s="13"/>
      <c r="N61" s="13"/>
      <c r="O61" s="14"/>
      <c r="P61" s="14"/>
      <c r="Q61" s="14"/>
      <c r="R61" s="14"/>
      <c r="S61" s="13"/>
      <c r="T61" s="13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5:35" x14ac:dyDescent="0.2">
      <c r="E62" s="12"/>
      <c r="F62" s="12"/>
      <c r="G62" s="13"/>
      <c r="H62" s="14"/>
      <c r="I62" s="14"/>
      <c r="J62" s="14"/>
      <c r="K62" s="14"/>
      <c r="L62" s="13"/>
      <c r="M62" s="13"/>
      <c r="N62" s="13"/>
      <c r="O62" s="14"/>
      <c r="P62" s="14"/>
      <c r="Q62" s="14"/>
      <c r="R62" s="14"/>
      <c r="S62" s="13"/>
      <c r="T62" s="13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5:35" x14ac:dyDescent="0.2">
      <c r="E63" s="12"/>
      <c r="F63" s="12"/>
      <c r="G63" s="13"/>
      <c r="H63" s="14"/>
      <c r="I63" s="14"/>
      <c r="J63" s="14"/>
      <c r="K63" s="14"/>
      <c r="L63" s="13"/>
      <c r="M63" s="13"/>
      <c r="N63" s="13"/>
      <c r="O63" s="14"/>
      <c r="P63" s="14"/>
      <c r="Q63" s="14"/>
      <c r="R63" s="14"/>
      <c r="S63" s="13"/>
      <c r="T63" s="13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5:35" x14ac:dyDescent="0.2">
      <c r="E64" s="12"/>
      <c r="F64" s="12"/>
      <c r="G64" s="13"/>
      <c r="H64" s="14"/>
      <c r="I64" s="14"/>
      <c r="J64" s="14"/>
      <c r="K64" s="14"/>
      <c r="L64" s="13"/>
      <c r="M64" s="13"/>
      <c r="N64" s="13"/>
      <c r="O64" s="14"/>
      <c r="P64" s="14"/>
      <c r="Q64" s="14"/>
      <c r="R64" s="14"/>
      <c r="S64" s="13"/>
      <c r="T64" s="13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5:35" x14ac:dyDescent="0.2">
      <c r="E65" s="12"/>
      <c r="F65" s="12"/>
      <c r="G65" s="13"/>
      <c r="H65" s="14"/>
      <c r="I65" s="14"/>
      <c r="J65" s="14"/>
      <c r="K65" s="14"/>
      <c r="L65" s="13"/>
      <c r="M65" s="13"/>
      <c r="N65" s="13"/>
      <c r="O65" s="14"/>
      <c r="P65" s="14"/>
      <c r="Q65" s="14"/>
      <c r="R65" s="14"/>
      <c r="S65" s="13"/>
      <c r="T65" s="13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5:35" x14ac:dyDescent="0.2">
      <c r="E66" s="12"/>
      <c r="F66" s="12"/>
      <c r="G66" s="13"/>
      <c r="H66" s="14"/>
      <c r="I66" s="14"/>
      <c r="J66" s="14"/>
      <c r="K66" s="14"/>
      <c r="L66" s="13"/>
      <c r="M66" s="13"/>
      <c r="N66" s="13"/>
      <c r="O66" s="14"/>
      <c r="P66" s="14"/>
      <c r="Q66" s="14"/>
      <c r="R66" s="14"/>
      <c r="S66" s="13"/>
      <c r="T66" s="13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5:35" x14ac:dyDescent="0.2">
      <c r="E67" s="12"/>
      <c r="F67" s="12"/>
      <c r="G67" s="13"/>
      <c r="H67" s="14"/>
      <c r="I67" s="14"/>
      <c r="J67" s="14"/>
      <c r="K67" s="14"/>
      <c r="L67" s="13"/>
      <c r="M67" s="13"/>
      <c r="N67" s="13"/>
      <c r="O67" s="14"/>
      <c r="P67" s="14"/>
      <c r="Q67" s="14"/>
      <c r="R67" s="14"/>
      <c r="S67" s="13"/>
      <c r="T67" s="13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5:35" x14ac:dyDescent="0.2">
      <c r="E68" s="12"/>
      <c r="F68" s="12"/>
      <c r="G68" s="13"/>
      <c r="H68" s="14"/>
      <c r="I68" s="14"/>
      <c r="J68" s="14"/>
      <c r="K68" s="14"/>
      <c r="L68" s="13"/>
      <c r="M68" s="13"/>
      <c r="N68" s="13"/>
      <c r="O68" s="14"/>
      <c r="P68" s="14"/>
      <c r="Q68" s="14"/>
      <c r="R68" s="14"/>
      <c r="S68" s="13"/>
      <c r="T68" s="13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5:35" x14ac:dyDescent="0.2">
      <c r="E69" s="12"/>
      <c r="F69" s="12"/>
      <c r="G69" s="13"/>
      <c r="H69" s="14"/>
      <c r="I69" s="14"/>
      <c r="J69" s="14"/>
      <c r="K69" s="14"/>
      <c r="L69" s="13"/>
      <c r="M69" s="13"/>
      <c r="N69" s="13"/>
      <c r="O69" s="14"/>
      <c r="P69" s="14"/>
      <c r="Q69" s="14"/>
      <c r="R69" s="14"/>
      <c r="S69" s="13"/>
      <c r="T69" s="13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5:35" ht="14.25" customHeight="1" x14ac:dyDescent="0.2">
      <c r="E70" s="12"/>
      <c r="F70" s="12"/>
      <c r="G70" s="13"/>
      <c r="H70" s="14"/>
      <c r="I70" s="14"/>
      <c r="J70" s="14"/>
      <c r="K70" s="14"/>
      <c r="L70" s="13"/>
      <c r="M70" s="13"/>
      <c r="N70" s="13"/>
      <c r="O70" s="14"/>
      <c r="P70" s="14"/>
      <c r="Q70" s="14"/>
      <c r="R70" s="14"/>
      <c r="S70" s="13"/>
      <c r="T70" s="13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5:35" x14ac:dyDescent="0.2">
      <c r="E71" s="12"/>
      <c r="F71" s="12"/>
      <c r="G71" s="13"/>
      <c r="H71" s="14"/>
      <c r="I71" s="14"/>
      <c r="J71" s="14"/>
      <c r="K71" s="14"/>
      <c r="L71" s="13"/>
      <c r="M71" s="13"/>
      <c r="N71" s="13"/>
      <c r="O71" s="14"/>
      <c r="P71" s="14"/>
      <c r="Q71" s="14"/>
      <c r="R71" s="14"/>
      <c r="S71" s="13"/>
      <c r="T71" s="13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5:35" ht="14.25" customHeight="1" x14ac:dyDescent="0.2">
      <c r="E72" s="12"/>
      <c r="F72" s="12"/>
      <c r="G72" s="13"/>
      <c r="H72" s="14"/>
      <c r="I72" s="14"/>
      <c r="J72" s="14"/>
      <c r="K72" s="14"/>
      <c r="L72" s="13"/>
      <c r="M72" s="13"/>
      <c r="N72" s="13"/>
      <c r="O72" s="14"/>
      <c r="P72" s="14"/>
      <c r="Q72" s="14"/>
      <c r="R72" s="14"/>
      <c r="S72" s="13"/>
      <c r="T72" s="13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5:35" ht="14.25" customHeight="1" x14ac:dyDescent="0.2">
      <c r="E73" s="12"/>
      <c r="F73" s="12"/>
      <c r="G73" s="13"/>
      <c r="H73" s="14"/>
      <c r="I73" s="14"/>
      <c r="J73" s="14"/>
      <c r="K73" s="14"/>
      <c r="L73" s="13"/>
      <c r="M73" s="13"/>
      <c r="N73" s="13"/>
      <c r="O73" s="14"/>
      <c r="P73" s="14"/>
      <c r="Q73" s="14"/>
      <c r="R73" s="14"/>
      <c r="S73" s="13"/>
      <c r="T73" s="13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5:35" x14ac:dyDescent="0.2">
      <c r="E74" s="12"/>
      <c r="F74" s="12"/>
      <c r="G74" s="13"/>
      <c r="H74" s="14"/>
      <c r="I74" s="14"/>
      <c r="J74" s="14"/>
      <c r="K74" s="14"/>
      <c r="L74" s="13"/>
      <c r="M74" s="13"/>
      <c r="N74" s="13"/>
      <c r="O74" s="14"/>
      <c r="P74" s="14"/>
      <c r="Q74" s="14"/>
      <c r="R74" s="14"/>
      <c r="S74" s="13"/>
      <c r="T74" s="13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5:35" x14ac:dyDescent="0.2">
      <c r="E75" s="12"/>
      <c r="F75" s="12"/>
      <c r="G75" s="13"/>
      <c r="H75" s="14"/>
      <c r="I75" s="14"/>
      <c r="J75" s="14"/>
      <c r="K75" s="14"/>
      <c r="L75" s="13"/>
      <c r="M75" s="13"/>
      <c r="N75" s="13"/>
      <c r="O75" s="14"/>
      <c r="P75" s="14"/>
      <c r="Q75" s="14"/>
      <c r="R75" s="14"/>
      <c r="S75" s="13"/>
      <c r="T75" s="13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5:35" x14ac:dyDescent="0.2">
      <c r="E76" s="12"/>
      <c r="F76" s="12"/>
      <c r="G76" s="13"/>
      <c r="H76" s="14"/>
      <c r="I76" s="14"/>
      <c r="J76" s="14"/>
      <c r="K76" s="14"/>
      <c r="L76" s="13"/>
      <c r="M76" s="13"/>
      <c r="N76" s="13"/>
      <c r="O76" s="14"/>
      <c r="P76" s="14"/>
      <c r="Q76" s="14"/>
      <c r="R76" s="14"/>
      <c r="S76" s="13"/>
      <c r="T76" s="13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5:35" ht="14.25" customHeight="1" x14ac:dyDescent="0.2">
      <c r="E77" s="12"/>
      <c r="F77" s="12"/>
      <c r="G77" s="13"/>
      <c r="H77" s="14"/>
      <c r="I77" s="14"/>
      <c r="J77" s="14"/>
      <c r="K77" s="14"/>
      <c r="L77" s="13"/>
      <c r="M77" s="13"/>
      <c r="N77" s="13"/>
      <c r="O77" s="14"/>
      <c r="P77" s="14"/>
      <c r="Q77" s="14"/>
      <c r="R77" s="14"/>
      <c r="S77" s="13"/>
      <c r="T77" s="13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</sheetData>
  <autoFilter ref="A1:AJ15" xr:uid="{00000000-0001-0000-0100-000000000000}">
    <sortState xmlns:xlrd2="http://schemas.microsoft.com/office/spreadsheetml/2017/richdata2" ref="A2:AJ15">
      <sortCondition ref="A1:A15"/>
    </sortState>
  </autoFilter>
  <conditionalFormatting sqref="H1:I1">
    <cfRule type="cellIs" dxfId="20" priority="12" operator="equal">
      <formula>15</formula>
    </cfRule>
  </conditionalFormatting>
  <conditionalFormatting sqref="H2:I15 H16:K1048576">
    <cfRule type="cellIs" dxfId="19" priority="14" operator="equal">
      <formula>15</formula>
    </cfRule>
  </conditionalFormatting>
  <conditionalFormatting sqref="I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16:K1048576 I2:I1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:J1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 I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1:K15">
    <cfRule type="cellIs" dxfId="18" priority="4" operator="equal">
      <formula>15</formula>
    </cfRule>
  </conditionalFormatting>
  <conditionalFormatting sqref="K2:K1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">
    <cfRule type="cellIs" dxfId="17" priority="10" operator="equal">
      <formula>25</formula>
    </cfRule>
  </conditionalFormatting>
  <conditionalFormatting sqref="AA1">
    <cfRule type="cellIs" dxfId="16" priority="11" operator="between">
      <formula>49.9</formula>
      <formula>61</formula>
    </cfRule>
  </conditionalFormatting>
  <pageMargins left="0.5" right="0.5" top="0.6" bottom="0.6" header="0.5" footer="0.35"/>
  <pageSetup paperSize="3" scale="74" fitToHeight="0" orientation="landscape" r:id="rId1"/>
  <headerFooter>
    <oddHeader>&amp;LAppendix A – Scoring Scenarios &amp;CQuestion 3b. School facilities within scope</oddHeader>
    <oddFooter>&amp;L&amp;"Arial,Bold"&amp;8Date: 3/27/2026&amp;C&amp;"Arial,Bold"&amp;8School Construction Grant Fund&amp;R&amp;"Arial,Bold"&amp;8Page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77"/>
  <sheetViews>
    <sheetView zoomScaleNormal="100" zoomScaleSheetLayoutView="108" workbookViewId="0">
      <selection activeCell="E1" sqref="E1:AA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35" t="s">
        <v>169</v>
      </c>
      <c r="B1" s="53" t="s">
        <v>189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205</v>
      </c>
    </row>
    <row r="2" spans="1:29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31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10</v>
      </c>
      <c r="O2" s="31">
        <v>25</v>
      </c>
      <c r="P2" s="31">
        <v>2.33</v>
      </c>
      <c r="Q2" s="31">
        <v>1.33</v>
      </c>
      <c r="R2" s="31">
        <v>3.33</v>
      </c>
      <c r="S2" s="31">
        <v>1.67</v>
      </c>
      <c r="T2" s="31">
        <v>1</v>
      </c>
      <c r="U2" s="31">
        <v>50</v>
      </c>
      <c r="V2" s="31">
        <v>68.8</v>
      </c>
      <c r="W2" s="31">
        <v>38.33</v>
      </c>
      <c r="X2" s="31">
        <v>21.33</v>
      </c>
      <c r="Y2" s="31">
        <v>0</v>
      </c>
      <c r="Z2" s="31">
        <v>5</v>
      </c>
      <c r="AA2" s="31">
        <v>0</v>
      </c>
      <c r="AB2" s="5">
        <v>364.83</v>
      </c>
      <c r="AC2" s="5">
        <f t="shared" ref="AC2:AC15" si="0">SUM(E2:AA2)</f>
        <v>383.62</v>
      </c>
    </row>
    <row r="3" spans="1:29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31">
        <v>13.08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10</v>
      </c>
      <c r="O3" s="31">
        <v>30</v>
      </c>
      <c r="P3" s="31">
        <v>4</v>
      </c>
      <c r="Q3" s="31">
        <v>2</v>
      </c>
      <c r="R3" s="31">
        <v>2</v>
      </c>
      <c r="S3" s="31">
        <v>2</v>
      </c>
      <c r="T3" s="31">
        <v>4</v>
      </c>
      <c r="U3" s="31">
        <v>25</v>
      </c>
      <c r="V3" s="31">
        <v>54.8</v>
      </c>
      <c r="W3" s="31">
        <v>26.33</v>
      </c>
      <c r="X3" s="31">
        <v>21.33</v>
      </c>
      <c r="Y3" s="31">
        <v>11</v>
      </c>
      <c r="Z3" s="31">
        <v>5</v>
      </c>
      <c r="AA3" s="31">
        <v>6.67</v>
      </c>
      <c r="AB3" s="5">
        <v>318.95</v>
      </c>
      <c r="AC3" s="5">
        <f t="shared" si="0"/>
        <v>323.73</v>
      </c>
    </row>
    <row r="4" spans="1:29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31">
        <v>15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10</v>
      </c>
      <c r="O4" s="31">
        <v>25</v>
      </c>
      <c r="P4" s="31">
        <v>2</v>
      </c>
      <c r="Q4" s="31">
        <v>1.67</v>
      </c>
      <c r="R4" s="31">
        <v>3</v>
      </c>
      <c r="S4" s="31">
        <v>4</v>
      </c>
      <c r="T4" s="31">
        <v>2</v>
      </c>
      <c r="U4" s="31">
        <v>46.67</v>
      </c>
      <c r="V4" s="31">
        <v>65.900000000000006</v>
      </c>
      <c r="W4" s="31">
        <v>30</v>
      </c>
      <c r="X4" s="31">
        <v>20.329999999999998</v>
      </c>
      <c r="Y4" s="31">
        <v>8.33</v>
      </c>
      <c r="Z4" s="31">
        <v>0.33</v>
      </c>
      <c r="AA4" s="31">
        <v>19.329999999999998</v>
      </c>
      <c r="AB4" s="5">
        <v>297.33999999999997</v>
      </c>
      <c r="AC4" s="5">
        <f t="shared" si="0"/>
        <v>313.2299999999999</v>
      </c>
    </row>
    <row r="5" spans="1:29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31">
        <v>15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10</v>
      </c>
      <c r="O5" s="31">
        <v>25</v>
      </c>
      <c r="P5" s="31">
        <v>4.33</v>
      </c>
      <c r="Q5" s="31">
        <v>2</v>
      </c>
      <c r="R5" s="31">
        <v>3.33</v>
      </c>
      <c r="S5" s="31">
        <v>1</v>
      </c>
      <c r="T5" s="31">
        <v>3</v>
      </c>
      <c r="U5" s="31">
        <v>0</v>
      </c>
      <c r="V5" s="31">
        <v>41.93</v>
      </c>
      <c r="W5" s="31">
        <v>26.33</v>
      </c>
      <c r="X5" s="31">
        <v>15.67</v>
      </c>
      <c r="Y5" s="31">
        <v>9.33</v>
      </c>
      <c r="Z5" s="31">
        <v>0</v>
      </c>
      <c r="AA5" s="31">
        <v>9.33</v>
      </c>
      <c r="AB5" s="5">
        <v>283.13</v>
      </c>
      <c r="AC5" s="5">
        <f t="shared" si="0"/>
        <v>283.12</v>
      </c>
    </row>
    <row r="6" spans="1:29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31">
        <v>15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10</v>
      </c>
      <c r="O6" s="31">
        <v>25</v>
      </c>
      <c r="P6" s="31">
        <v>4.33</v>
      </c>
      <c r="Q6" s="31">
        <v>2</v>
      </c>
      <c r="R6" s="31">
        <v>3.33</v>
      </c>
      <c r="S6" s="31">
        <v>1</v>
      </c>
      <c r="T6" s="31">
        <v>3</v>
      </c>
      <c r="U6" s="31">
        <v>0</v>
      </c>
      <c r="V6" s="31">
        <v>19.93</v>
      </c>
      <c r="W6" s="31">
        <v>23.33</v>
      </c>
      <c r="X6" s="31">
        <v>15.33</v>
      </c>
      <c r="Y6" s="31">
        <v>9</v>
      </c>
      <c r="Z6" s="31">
        <v>0</v>
      </c>
      <c r="AA6" s="31">
        <v>20.67</v>
      </c>
      <c r="AB6" s="5">
        <v>242.53</v>
      </c>
      <c r="AC6" s="5">
        <f t="shared" si="0"/>
        <v>242.51000000000005</v>
      </c>
    </row>
    <row r="7" spans="1:29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31">
        <v>15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10</v>
      </c>
      <c r="O7" s="31">
        <v>25</v>
      </c>
      <c r="P7" s="31">
        <v>2.67</v>
      </c>
      <c r="Q7" s="31">
        <v>2</v>
      </c>
      <c r="R7" s="31">
        <v>3</v>
      </c>
      <c r="S7" s="31">
        <v>2.67</v>
      </c>
      <c r="T7" s="31">
        <v>2.33</v>
      </c>
      <c r="U7" s="31">
        <v>0</v>
      </c>
      <c r="V7" s="31">
        <v>51.6</v>
      </c>
      <c r="W7" s="31">
        <v>5</v>
      </c>
      <c r="X7" s="31">
        <v>16.670000000000002</v>
      </c>
      <c r="Y7" s="31">
        <v>10</v>
      </c>
      <c r="Z7" s="31">
        <v>0</v>
      </c>
      <c r="AA7" s="31">
        <v>24.33</v>
      </c>
      <c r="AB7" s="5">
        <v>229.36</v>
      </c>
      <c r="AC7" s="5">
        <f t="shared" si="0"/>
        <v>230.95999999999998</v>
      </c>
    </row>
    <row r="8" spans="1:29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31">
        <v>15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10</v>
      </c>
      <c r="O8" s="31">
        <v>25</v>
      </c>
      <c r="P8" s="31">
        <v>4.33</v>
      </c>
      <c r="Q8" s="31">
        <v>2</v>
      </c>
      <c r="R8" s="31">
        <v>3.33</v>
      </c>
      <c r="S8" s="31">
        <v>1</v>
      </c>
      <c r="T8" s="31">
        <v>3</v>
      </c>
      <c r="U8" s="31">
        <v>0</v>
      </c>
      <c r="V8" s="31">
        <v>19.73</v>
      </c>
      <c r="W8" s="31">
        <v>30</v>
      </c>
      <c r="X8" s="31">
        <v>14.67</v>
      </c>
      <c r="Y8" s="31">
        <v>9.33</v>
      </c>
      <c r="Z8" s="31">
        <v>1</v>
      </c>
      <c r="AA8" s="31">
        <v>16</v>
      </c>
      <c r="AB8" s="31">
        <v>220</v>
      </c>
      <c r="AC8" s="5">
        <f t="shared" si="0"/>
        <v>219.99999999999997</v>
      </c>
    </row>
    <row r="9" spans="1:29" ht="24" x14ac:dyDescent="0.2">
      <c r="A9" s="5">
        <v>8</v>
      </c>
      <c r="B9" s="5">
        <v>8</v>
      </c>
      <c r="C9" s="25" t="s">
        <v>12</v>
      </c>
      <c r="D9" s="6" t="s">
        <v>66</v>
      </c>
      <c r="E9" s="31">
        <v>0</v>
      </c>
      <c r="F9" s="31">
        <v>5.5</v>
      </c>
      <c r="G9" s="31">
        <v>0</v>
      </c>
      <c r="H9" s="31">
        <v>25</v>
      </c>
      <c r="I9" s="31">
        <v>0</v>
      </c>
      <c r="J9" s="31">
        <v>4.53</v>
      </c>
      <c r="K9" s="31">
        <v>0</v>
      </c>
      <c r="L9" s="31">
        <v>0</v>
      </c>
      <c r="M9" s="31">
        <v>0</v>
      </c>
      <c r="N9" s="31">
        <v>10</v>
      </c>
      <c r="O9" s="31">
        <v>30</v>
      </c>
      <c r="P9" s="31">
        <v>4</v>
      </c>
      <c r="Q9" s="31">
        <v>2</v>
      </c>
      <c r="R9" s="31">
        <v>3.33</v>
      </c>
      <c r="S9" s="31">
        <v>3</v>
      </c>
      <c r="T9" s="31">
        <v>2</v>
      </c>
      <c r="U9" s="31">
        <v>0</v>
      </c>
      <c r="V9" s="31">
        <v>9.92</v>
      </c>
      <c r="W9" s="31">
        <v>0.33</v>
      </c>
      <c r="X9" s="31">
        <v>25.67</v>
      </c>
      <c r="Y9" s="31">
        <v>8</v>
      </c>
      <c r="Z9" s="31">
        <v>1</v>
      </c>
      <c r="AA9" s="31">
        <v>11.67</v>
      </c>
      <c r="AB9" s="5">
        <v>145.94999999999999</v>
      </c>
      <c r="AC9" s="5">
        <f t="shared" si="0"/>
        <v>145.94999999999999</v>
      </c>
    </row>
    <row r="10" spans="1:29" ht="24" x14ac:dyDescent="0.2">
      <c r="A10" s="5">
        <v>9</v>
      </c>
      <c r="B10" s="5">
        <v>9</v>
      </c>
      <c r="C10" s="25" t="s">
        <v>35</v>
      </c>
      <c r="D10" s="6" t="s">
        <v>81</v>
      </c>
      <c r="E10" s="31">
        <v>27</v>
      </c>
      <c r="F10" s="31">
        <v>15</v>
      </c>
      <c r="G10" s="31">
        <v>0</v>
      </c>
      <c r="H10" s="31">
        <v>10</v>
      </c>
      <c r="I10" s="31">
        <v>0</v>
      </c>
      <c r="J10" s="31">
        <v>2.71</v>
      </c>
      <c r="K10" s="31">
        <v>0</v>
      </c>
      <c r="L10" s="31">
        <v>0</v>
      </c>
      <c r="M10" s="31">
        <v>0</v>
      </c>
      <c r="N10" s="31">
        <v>0</v>
      </c>
      <c r="O10" s="31">
        <v>30</v>
      </c>
      <c r="P10" s="31">
        <v>4</v>
      </c>
      <c r="Q10" s="31">
        <v>2</v>
      </c>
      <c r="R10" s="31">
        <v>5</v>
      </c>
      <c r="S10" s="31">
        <v>2</v>
      </c>
      <c r="T10" s="31">
        <v>4</v>
      </c>
      <c r="U10" s="31">
        <v>0</v>
      </c>
      <c r="V10" s="31">
        <v>3</v>
      </c>
      <c r="W10" s="31">
        <v>5</v>
      </c>
      <c r="X10" s="31">
        <v>16</v>
      </c>
      <c r="Y10" s="31">
        <v>6.33</v>
      </c>
      <c r="Z10" s="31">
        <v>0</v>
      </c>
      <c r="AA10" s="31">
        <v>8</v>
      </c>
      <c r="AB10" s="5">
        <v>140.04</v>
      </c>
      <c r="AC10" s="5">
        <f t="shared" si="0"/>
        <v>140.04000000000002</v>
      </c>
    </row>
    <row r="11" spans="1:29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31">
        <v>15</v>
      </c>
      <c r="G11" s="31">
        <v>0</v>
      </c>
      <c r="H11" s="31">
        <v>25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30</v>
      </c>
      <c r="P11" s="31">
        <v>4</v>
      </c>
      <c r="Q11" s="31">
        <v>2.33</v>
      </c>
      <c r="R11" s="31">
        <v>2.67</v>
      </c>
      <c r="S11" s="31">
        <v>3</v>
      </c>
      <c r="T11" s="31">
        <v>2.67</v>
      </c>
      <c r="U11" s="31">
        <v>0</v>
      </c>
      <c r="V11" s="31">
        <v>0</v>
      </c>
      <c r="W11" s="31">
        <v>6</v>
      </c>
      <c r="X11" s="31">
        <v>26.33</v>
      </c>
      <c r="Y11" s="31">
        <v>1</v>
      </c>
      <c r="Z11" s="31">
        <v>3</v>
      </c>
      <c r="AA11" s="31">
        <v>5.67</v>
      </c>
      <c r="AB11" s="5">
        <v>131.27000000000001</v>
      </c>
      <c r="AC11" s="5">
        <f t="shared" si="0"/>
        <v>131.28</v>
      </c>
    </row>
    <row r="12" spans="1:29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31">
        <v>12.57</v>
      </c>
      <c r="G12" s="31">
        <v>0</v>
      </c>
      <c r="H12" s="31">
        <v>25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30</v>
      </c>
      <c r="P12" s="31">
        <v>4</v>
      </c>
      <c r="Q12" s="31">
        <v>2.33</v>
      </c>
      <c r="R12" s="31">
        <v>2.67</v>
      </c>
      <c r="S12" s="31">
        <v>3</v>
      </c>
      <c r="T12" s="31">
        <v>2.67</v>
      </c>
      <c r="U12" s="31">
        <v>0</v>
      </c>
      <c r="V12" s="31">
        <v>0</v>
      </c>
      <c r="W12" s="31">
        <v>6</v>
      </c>
      <c r="X12" s="31" t="s">
        <v>212</v>
      </c>
      <c r="Y12" s="31">
        <v>1</v>
      </c>
      <c r="Z12" s="31">
        <v>3</v>
      </c>
      <c r="AA12" s="31">
        <v>5.67</v>
      </c>
      <c r="AB12" s="5">
        <v>128.18</v>
      </c>
      <c r="AC12" s="5">
        <f t="shared" si="0"/>
        <v>102.52000000000001</v>
      </c>
    </row>
    <row r="13" spans="1:29" x14ac:dyDescent="0.2">
      <c r="A13" s="5">
        <v>12</v>
      </c>
      <c r="B13" s="5">
        <v>12</v>
      </c>
      <c r="C13" s="25" t="s">
        <v>12</v>
      </c>
      <c r="D13" s="6" t="s">
        <v>65</v>
      </c>
      <c r="E13" s="31">
        <v>0</v>
      </c>
      <c r="F13" s="31">
        <v>6.28</v>
      </c>
      <c r="G13" s="31">
        <v>0</v>
      </c>
      <c r="H13" s="31">
        <v>25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30</v>
      </c>
      <c r="P13" s="31">
        <v>4</v>
      </c>
      <c r="Q13" s="31">
        <v>2.33</v>
      </c>
      <c r="R13" s="31">
        <v>2.67</v>
      </c>
      <c r="S13" s="31">
        <v>3</v>
      </c>
      <c r="T13" s="31">
        <v>2.67</v>
      </c>
      <c r="U13" s="31">
        <v>0</v>
      </c>
      <c r="V13" s="31">
        <v>0</v>
      </c>
      <c r="W13" s="31">
        <v>6</v>
      </c>
      <c r="X13" s="31">
        <v>27</v>
      </c>
      <c r="Y13" s="31">
        <v>1</v>
      </c>
      <c r="Z13" s="31">
        <v>3</v>
      </c>
      <c r="AA13" s="31">
        <v>5.67</v>
      </c>
      <c r="AB13" s="5">
        <v>123.23</v>
      </c>
      <c r="AC13" s="5">
        <f t="shared" si="0"/>
        <v>123.23</v>
      </c>
    </row>
    <row r="14" spans="1:29" x14ac:dyDescent="0.2">
      <c r="A14" s="5">
        <v>13</v>
      </c>
      <c r="B14" s="5">
        <v>13</v>
      </c>
      <c r="C14" s="25" t="s">
        <v>12</v>
      </c>
      <c r="D14" s="6" t="s">
        <v>67</v>
      </c>
      <c r="E14" s="31">
        <v>0</v>
      </c>
      <c r="F14" s="31">
        <v>13.79</v>
      </c>
      <c r="G14" s="31">
        <v>0</v>
      </c>
      <c r="H14" s="31">
        <v>20</v>
      </c>
      <c r="I14" s="31">
        <v>0</v>
      </c>
      <c r="J14" s="31">
        <v>4.53</v>
      </c>
      <c r="K14" s="31">
        <v>0</v>
      </c>
      <c r="L14" s="31">
        <v>0</v>
      </c>
      <c r="M14" s="31">
        <v>0</v>
      </c>
      <c r="N14" s="31">
        <v>0</v>
      </c>
      <c r="O14" s="31">
        <v>30</v>
      </c>
      <c r="P14" s="31">
        <v>4</v>
      </c>
      <c r="Q14" s="31">
        <v>2</v>
      </c>
      <c r="R14" s="31">
        <v>3.33</v>
      </c>
      <c r="S14" s="31">
        <v>3</v>
      </c>
      <c r="T14" s="31">
        <v>2</v>
      </c>
      <c r="U14" s="31">
        <v>0</v>
      </c>
      <c r="V14" s="31">
        <v>0</v>
      </c>
      <c r="W14" s="31">
        <v>5.33</v>
      </c>
      <c r="X14" s="31">
        <v>27</v>
      </c>
      <c r="Y14" s="31">
        <v>0.33</v>
      </c>
      <c r="Z14" s="31">
        <v>0</v>
      </c>
      <c r="AA14" s="31">
        <v>5</v>
      </c>
      <c r="AB14" s="5">
        <v>120.32</v>
      </c>
      <c r="AC14" s="5">
        <f t="shared" si="0"/>
        <v>120.30999999999999</v>
      </c>
    </row>
    <row r="15" spans="1:29" x14ac:dyDescent="0.2">
      <c r="A15" s="5">
        <v>14</v>
      </c>
      <c r="B15" s="5">
        <v>14</v>
      </c>
      <c r="C15" s="25" t="s">
        <v>12</v>
      </c>
      <c r="D15" s="6" t="s">
        <v>68</v>
      </c>
      <c r="E15" s="31">
        <v>0</v>
      </c>
      <c r="F15" s="31">
        <v>9.3800000000000008</v>
      </c>
      <c r="G15" s="31">
        <v>0</v>
      </c>
      <c r="H15" s="31">
        <v>20</v>
      </c>
      <c r="I15" s="31">
        <v>0</v>
      </c>
      <c r="J15" s="31">
        <v>4.6100000000000003</v>
      </c>
      <c r="K15" s="31">
        <v>0</v>
      </c>
      <c r="L15" s="31">
        <v>0</v>
      </c>
      <c r="M15" s="31">
        <v>0</v>
      </c>
      <c r="N15" s="31">
        <v>0</v>
      </c>
      <c r="O15" s="31">
        <v>30</v>
      </c>
      <c r="P15" s="31">
        <v>4</v>
      </c>
      <c r="Q15" s="31">
        <v>2</v>
      </c>
      <c r="R15" s="31">
        <v>3.33</v>
      </c>
      <c r="S15" s="31">
        <v>3</v>
      </c>
      <c r="T15" s="31">
        <v>2</v>
      </c>
      <c r="U15" s="31">
        <v>0</v>
      </c>
      <c r="V15" s="31">
        <v>0</v>
      </c>
      <c r="W15" s="31">
        <v>5.33</v>
      </c>
      <c r="X15" s="31">
        <v>26.33</v>
      </c>
      <c r="Y15" s="31">
        <v>0.33</v>
      </c>
      <c r="Z15" s="31">
        <v>0</v>
      </c>
      <c r="AA15" s="31">
        <v>5</v>
      </c>
      <c r="AB15" s="5">
        <v>115.32</v>
      </c>
      <c r="AC15" s="5">
        <f t="shared" si="0"/>
        <v>115.31</v>
      </c>
    </row>
    <row r="16" spans="1:29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</row>
    <row r="17" spans="3:29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6"/>
    </row>
    <row r="18" spans="3:29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6"/>
    </row>
    <row r="19" spans="3:29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6"/>
    </row>
    <row r="20" spans="3:29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3:29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3"/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3:29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3"/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3:29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3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3:29" x14ac:dyDescent="0.2">
      <c r="C24" s="12"/>
      <c r="D24" s="12"/>
      <c r="E24" s="13"/>
      <c r="F24" s="14"/>
      <c r="G24" s="13"/>
      <c r="H24" s="13"/>
      <c r="I24" s="13"/>
      <c r="J24" s="13"/>
      <c r="K24" s="14"/>
      <c r="L24" s="14"/>
      <c r="M24" s="14"/>
      <c r="N24" s="13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3:29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3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3:29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3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3:29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3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3:29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3:29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3:29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3:29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3:29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3:28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3:28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3:28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3"/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3:28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3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3:28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3"/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3:28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3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3:28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3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3:28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3:28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3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3:28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3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3:28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3:28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3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3:28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3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3:28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3:28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3:28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3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3:28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3:28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3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3:28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3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3:28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3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3:28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3:28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3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3:28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3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3:28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3:28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3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3:28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3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3:28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3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3:28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3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3:28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3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3:28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3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3:28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3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3:28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3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3:28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3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3:28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3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3:28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3:28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3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3:28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3"/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3:28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3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3:28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3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3:28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3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3:28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3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3:28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3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3:28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3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3:28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3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3:28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3"/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</sheetData>
  <autoFilter ref="A1:AC15" xr:uid="{00000000-0001-0000-0100-000000000000}">
    <sortState xmlns:xlrd2="http://schemas.microsoft.com/office/spreadsheetml/2017/richdata2" ref="A2:AC15">
      <sortCondition ref="B1:B15"/>
    </sortState>
  </autoFilter>
  <conditionalFormatting sqref="V1:V1048576">
    <cfRule type="cellIs" dxfId="15" priority="1" operator="between">
      <formula>49.9</formula>
      <formula>70</formula>
    </cfRule>
  </conditionalFormatting>
  <pageMargins left="0.5" right="0.5" top="0.6" bottom="0.6" header="0.5" footer="0.35"/>
  <pageSetup paperSize="3" scale="89" fitToHeight="0" orientation="landscape" r:id="rId1"/>
  <headerFooter>
    <oddHeader>&amp;LAppendix A – Scoring Scenarios &amp;CQuestion 4a. Code deficiency / Protection of structure / Life safety</oddHeader>
    <oddFooter>&amp;L&amp;"Arial,Bold"&amp;8Date: 3/27/2026&amp;C&amp;"Arial,Bold"&amp;8School Construction Grant Fund&amp;R&amp;"Arial,Bold"&amp;8Page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AB124-6F8D-4CC4-A4A1-92373DF80316}">
  <sheetPr>
    <pageSetUpPr fitToPage="1"/>
  </sheetPr>
  <dimension ref="A1:AC77"/>
  <sheetViews>
    <sheetView zoomScaleNormal="100" zoomScaleSheetLayoutView="108" workbookViewId="0">
      <selection activeCell="E1" sqref="E1:AA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35" t="s">
        <v>169</v>
      </c>
      <c r="B1" s="55" t="s">
        <v>210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210</v>
      </c>
    </row>
    <row r="2" spans="1:29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31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10</v>
      </c>
      <c r="O2" s="31">
        <v>25</v>
      </c>
      <c r="P2" s="31">
        <v>2.33</v>
      </c>
      <c r="Q2" s="31">
        <v>1.33</v>
      </c>
      <c r="R2" s="31">
        <v>3.33</v>
      </c>
      <c r="S2" s="31">
        <v>1.67</v>
      </c>
      <c r="T2" s="31">
        <v>1</v>
      </c>
      <c r="U2" s="31">
        <v>50</v>
      </c>
      <c r="V2" s="31">
        <v>50</v>
      </c>
      <c r="W2" s="31">
        <v>38.33</v>
      </c>
      <c r="X2" s="31">
        <v>21.33</v>
      </c>
      <c r="Y2" s="31">
        <v>0</v>
      </c>
      <c r="Z2" s="31">
        <v>5</v>
      </c>
      <c r="AA2" s="31">
        <v>0</v>
      </c>
      <c r="AB2" s="5">
        <v>364.83</v>
      </c>
      <c r="AC2" s="5">
        <f t="shared" ref="AC2:AC15" si="0">SUM(E2:AA2)</f>
        <v>364.82</v>
      </c>
    </row>
    <row r="3" spans="1:29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31">
        <v>13.08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10</v>
      </c>
      <c r="O3" s="31">
        <v>30</v>
      </c>
      <c r="P3" s="31">
        <v>4</v>
      </c>
      <c r="Q3" s="31">
        <v>2</v>
      </c>
      <c r="R3" s="31">
        <v>2</v>
      </c>
      <c r="S3" s="31">
        <v>2</v>
      </c>
      <c r="T3" s="31">
        <v>4</v>
      </c>
      <c r="U3" s="31">
        <v>25</v>
      </c>
      <c r="V3" s="31">
        <v>50</v>
      </c>
      <c r="W3" s="31">
        <v>26.33</v>
      </c>
      <c r="X3" s="31">
        <v>21.33</v>
      </c>
      <c r="Y3" s="31">
        <v>11</v>
      </c>
      <c r="Z3" s="31">
        <v>5</v>
      </c>
      <c r="AA3" s="31">
        <v>6.67</v>
      </c>
      <c r="AB3" s="5">
        <v>318.95</v>
      </c>
      <c r="AC3" s="5">
        <f t="shared" si="0"/>
        <v>318.93</v>
      </c>
    </row>
    <row r="4" spans="1:29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31">
        <v>15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10</v>
      </c>
      <c r="O4" s="31">
        <v>25</v>
      </c>
      <c r="P4" s="31">
        <v>2</v>
      </c>
      <c r="Q4" s="31">
        <v>1.67</v>
      </c>
      <c r="R4" s="31">
        <v>3</v>
      </c>
      <c r="S4" s="31">
        <v>4</v>
      </c>
      <c r="T4" s="31">
        <v>2</v>
      </c>
      <c r="U4" s="31">
        <v>46.67</v>
      </c>
      <c r="V4" s="31">
        <v>50</v>
      </c>
      <c r="W4" s="31">
        <v>30</v>
      </c>
      <c r="X4" s="31">
        <v>20.329999999999998</v>
      </c>
      <c r="Y4" s="31">
        <v>8.33</v>
      </c>
      <c r="Z4" s="31">
        <v>0.33</v>
      </c>
      <c r="AA4" s="31">
        <v>19.329999999999998</v>
      </c>
      <c r="AB4" s="5">
        <v>297.33999999999997</v>
      </c>
      <c r="AC4" s="5">
        <f t="shared" si="0"/>
        <v>297.32999999999993</v>
      </c>
    </row>
    <row r="5" spans="1:29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31">
        <v>15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10</v>
      </c>
      <c r="O5" s="31">
        <v>25</v>
      </c>
      <c r="P5" s="31">
        <v>4.33</v>
      </c>
      <c r="Q5" s="31">
        <v>2</v>
      </c>
      <c r="R5" s="31">
        <v>3.33</v>
      </c>
      <c r="S5" s="31">
        <v>1</v>
      </c>
      <c r="T5" s="31">
        <v>3</v>
      </c>
      <c r="U5" s="31">
        <v>0</v>
      </c>
      <c r="V5" s="31">
        <v>41.93</v>
      </c>
      <c r="W5" s="31">
        <v>26.33</v>
      </c>
      <c r="X5" s="31">
        <v>15.67</v>
      </c>
      <c r="Y5" s="31">
        <v>9.33</v>
      </c>
      <c r="Z5" s="31">
        <v>0</v>
      </c>
      <c r="AA5" s="31">
        <v>9.33</v>
      </c>
      <c r="AB5" s="5">
        <v>283.13</v>
      </c>
      <c r="AC5" s="5">
        <f t="shared" si="0"/>
        <v>283.12</v>
      </c>
    </row>
    <row r="6" spans="1:29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31">
        <v>15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10</v>
      </c>
      <c r="O6" s="31">
        <v>25</v>
      </c>
      <c r="P6" s="31">
        <v>4.33</v>
      </c>
      <c r="Q6" s="31">
        <v>2</v>
      </c>
      <c r="R6" s="31">
        <v>3.33</v>
      </c>
      <c r="S6" s="31">
        <v>1</v>
      </c>
      <c r="T6" s="31">
        <v>3</v>
      </c>
      <c r="U6" s="31">
        <v>0</v>
      </c>
      <c r="V6" s="31">
        <v>19.93</v>
      </c>
      <c r="W6" s="31">
        <v>23.33</v>
      </c>
      <c r="X6" s="31">
        <v>15.33</v>
      </c>
      <c r="Y6" s="31">
        <v>9</v>
      </c>
      <c r="Z6" s="31">
        <v>0</v>
      </c>
      <c r="AA6" s="31">
        <v>20.67</v>
      </c>
      <c r="AB6" s="5">
        <v>242.53</v>
      </c>
      <c r="AC6" s="5">
        <f t="shared" si="0"/>
        <v>242.51000000000005</v>
      </c>
    </row>
    <row r="7" spans="1:29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31">
        <v>15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10</v>
      </c>
      <c r="O7" s="31">
        <v>25</v>
      </c>
      <c r="P7" s="31">
        <v>2.67</v>
      </c>
      <c r="Q7" s="31">
        <v>2</v>
      </c>
      <c r="R7" s="31">
        <v>3</v>
      </c>
      <c r="S7" s="31">
        <v>2.67</v>
      </c>
      <c r="T7" s="31">
        <v>2.33</v>
      </c>
      <c r="U7" s="31">
        <v>0</v>
      </c>
      <c r="V7" s="31">
        <v>50</v>
      </c>
      <c r="W7" s="31">
        <v>5</v>
      </c>
      <c r="X7" s="31">
        <v>16.670000000000002</v>
      </c>
      <c r="Y7" s="31">
        <v>10</v>
      </c>
      <c r="Z7" s="31">
        <v>0</v>
      </c>
      <c r="AA7" s="31">
        <v>24.33</v>
      </c>
      <c r="AB7" s="5">
        <v>229.36</v>
      </c>
      <c r="AC7" s="5">
        <f t="shared" si="0"/>
        <v>229.36</v>
      </c>
    </row>
    <row r="8" spans="1:29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31">
        <v>15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10</v>
      </c>
      <c r="O8" s="31">
        <v>25</v>
      </c>
      <c r="P8" s="31">
        <v>4.33</v>
      </c>
      <c r="Q8" s="31">
        <v>2</v>
      </c>
      <c r="R8" s="31">
        <v>3.33</v>
      </c>
      <c r="S8" s="31">
        <v>1</v>
      </c>
      <c r="T8" s="31">
        <v>3</v>
      </c>
      <c r="U8" s="31">
        <v>0</v>
      </c>
      <c r="V8" s="31">
        <v>19.73</v>
      </c>
      <c r="W8" s="31">
        <v>30</v>
      </c>
      <c r="X8" s="31">
        <v>14.67</v>
      </c>
      <c r="Y8" s="31">
        <v>9.33</v>
      </c>
      <c r="Z8" s="31">
        <v>1</v>
      </c>
      <c r="AA8" s="31">
        <v>16</v>
      </c>
      <c r="AB8" s="31">
        <v>220</v>
      </c>
      <c r="AC8" s="5">
        <f t="shared" si="0"/>
        <v>219.99999999999997</v>
      </c>
    </row>
    <row r="9" spans="1:29" ht="24" x14ac:dyDescent="0.2">
      <c r="A9" s="5">
        <v>8</v>
      </c>
      <c r="B9" s="5">
        <v>8</v>
      </c>
      <c r="C9" s="25" t="s">
        <v>12</v>
      </c>
      <c r="D9" s="6" t="s">
        <v>66</v>
      </c>
      <c r="E9" s="31">
        <v>0</v>
      </c>
      <c r="F9" s="31">
        <v>5.5</v>
      </c>
      <c r="G9" s="31">
        <v>0</v>
      </c>
      <c r="H9" s="54">
        <v>20</v>
      </c>
      <c r="I9" s="31">
        <v>0</v>
      </c>
      <c r="J9" s="31">
        <v>4.53</v>
      </c>
      <c r="K9" s="31">
        <v>0</v>
      </c>
      <c r="L9" s="31">
        <v>0</v>
      </c>
      <c r="M9" s="31">
        <v>0</v>
      </c>
      <c r="N9" s="31">
        <v>10</v>
      </c>
      <c r="O9" s="31">
        <v>30</v>
      </c>
      <c r="P9" s="31">
        <v>4</v>
      </c>
      <c r="Q9" s="31">
        <v>2</v>
      </c>
      <c r="R9" s="31">
        <v>3.33</v>
      </c>
      <c r="S9" s="31">
        <v>3</v>
      </c>
      <c r="T9" s="31">
        <v>2</v>
      </c>
      <c r="U9" s="31">
        <v>0</v>
      </c>
      <c r="V9" s="31">
        <v>9.92</v>
      </c>
      <c r="W9" s="31">
        <v>0.33</v>
      </c>
      <c r="X9" s="31">
        <v>25.67</v>
      </c>
      <c r="Y9" s="31">
        <v>8</v>
      </c>
      <c r="Z9" s="31">
        <v>1</v>
      </c>
      <c r="AA9" s="31">
        <v>11.67</v>
      </c>
      <c r="AB9" s="5">
        <v>145.94999999999999</v>
      </c>
      <c r="AC9" s="5">
        <f t="shared" si="0"/>
        <v>140.94999999999999</v>
      </c>
    </row>
    <row r="10" spans="1:29" ht="24" x14ac:dyDescent="0.2">
      <c r="A10" s="5">
        <v>9</v>
      </c>
      <c r="B10" s="5">
        <v>9</v>
      </c>
      <c r="C10" s="25" t="s">
        <v>35</v>
      </c>
      <c r="D10" s="6" t="s">
        <v>81</v>
      </c>
      <c r="E10" s="31">
        <v>27</v>
      </c>
      <c r="F10" s="31">
        <v>15</v>
      </c>
      <c r="G10" s="31">
        <v>0</v>
      </c>
      <c r="H10" s="31">
        <v>10</v>
      </c>
      <c r="I10" s="31">
        <v>0</v>
      </c>
      <c r="J10" s="31">
        <v>2.71</v>
      </c>
      <c r="K10" s="31">
        <v>0</v>
      </c>
      <c r="L10" s="31">
        <v>0</v>
      </c>
      <c r="M10" s="31">
        <v>0</v>
      </c>
      <c r="N10" s="31">
        <v>0</v>
      </c>
      <c r="O10" s="31">
        <v>30</v>
      </c>
      <c r="P10" s="31">
        <v>4</v>
      </c>
      <c r="Q10" s="31">
        <v>2</v>
      </c>
      <c r="R10" s="31">
        <v>5</v>
      </c>
      <c r="S10" s="31">
        <v>2</v>
      </c>
      <c r="T10" s="31">
        <v>4</v>
      </c>
      <c r="U10" s="31">
        <v>0</v>
      </c>
      <c r="V10" s="31">
        <v>3</v>
      </c>
      <c r="W10" s="31">
        <v>5</v>
      </c>
      <c r="X10" s="31">
        <v>16</v>
      </c>
      <c r="Y10" s="31">
        <v>6.33</v>
      </c>
      <c r="Z10" s="31">
        <v>0</v>
      </c>
      <c r="AA10" s="31">
        <v>8</v>
      </c>
      <c r="AB10" s="5">
        <v>140.04</v>
      </c>
      <c r="AC10" s="5">
        <f t="shared" si="0"/>
        <v>140.04000000000002</v>
      </c>
    </row>
    <row r="11" spans="1:29" ht="15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31">
        <v>15</v>
      </c>
      <c r="G11" s="31">
        <v>0</v>
      </c>
      <c r="H11" s="54">
        <v>20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30</v>
      </c>
      <c r="P11" s="31">
        <v>4</v>
      </c>
      <c r="Q11" s="31">
        <v>2.33</v>
      </c>
      <c r="R11" s="31">
        <v>2.67</v>
      </c>
      <c r="S11" s="31">
        <v>3</v>
      </c>
      <c r="T11" s="31">
        <v>2.67</v>
      </c>
      <c r="U11" s="31">
        <v>0</v>
      </c>
      <c r="V11" s="31">
        <v>0</v>
      </c>
      <c r="W11" s="31">
        <v>6</v>
      </c>
      <c r="X11" s="31">
        <v>26.33</v>
      </c>
      <c r="Y11" s="31">
        <v>1</v>
      </c>
      <c r="Z11" s="31">
        <v>3</v>
      </c>
      <c r="AA11" s="31">
        <v>5.67</v>
      </c>
      <c r="AB11" s="5">
        <v>131.27000000000001</v>
      </c>
      <c r="AC11" s="5">
        <f t="shared" si="0"/>
        <v>126.28</v>
      </c>
    </row>
    <row r="12" spans="1:29" ht="15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31">
        <v>12.57</v>
      </c>
      <c r="G12" s="31">
        <v>0</v>
      </c>
      <c r="H12" s="54">
        <v>20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30</v>
      </c>
      <c r="P12" s="31">
        <v>4</v>
      </c>
      <c r="Q12" s="31">
        <v>2.33</v>
      </c>
      <c r="R12" s="31">
        <v>2.67</v>
      </c>
      <c r="S12" s="31">
        <v>3</v>
      </c>
      <c r="T12" s="31">
        <v>2.67</v>
      </c>
      <c r="U12" s="31">
        <v>0</v>
      </c>
      <c r="V12" s="31">
        <v>0</v>
      </c>
      <c r="W12" s="31">
        <v>6</v>
      </c>
      <c r="X12" s="31" t="s">
        <v>212</v>
      </c>
      <c r="Y12" s="31">
        <v>1</v>
      </c>
      <c r="Z12" s="31">
        <v>3</v>
      </c>
      <c r="AA12" s="31">
        <v>5.67</v>
      </c>
      <c r="AB12" s="5">
        <v>128.18</v>
      </c>
      <c r="AC12" s="5">
        <f t="shared" si="0"/>
        <v>97.52000000000001</v>
      </c>
    </row>
    <row r="13" spans="1:29" x14ac:dyDescent="0.2">
      <c r="A13" s="5">
        <v>13</v>
      </c>
      <c r="B13" s="5">
        <v>12</v>
      </c>
      <c r="C13" s="25" t="s">
        <v>12</v>
      </c>
      <c r="D13" s="6" t="s">
        <v>67</v>
      </c>
      <c r="E13" s="31">
        <v>0</v>
      </c>
      <c r="F13" s="31">
        <v>13.79</v>
      </c>
      <c r="G13" s="31">
        <v>0</v>
      </c>
      <c r="H13" s="31">
        <v>20</v>
      </c>
      <c r="I13" s="31">
        <v>0</v>
      </c>
      <c r="J13" s="31">
        <v>4.53</v>
      </c>
      <c r="K13" s="31">
        <v>0</v>
      </c>
      <c r="L13" s="31">
        <v>0</v>
      </c>
      <c r="M13" s="31">
        <v>0</v>
      </c>
      <c r="N13" s="31">
        <v>0</v>
      </c>
      <c r="O13" s="31">
        <v>30</v>
      </c>
      <c r="P13" s="31">
        <v>4</v>
      </c>
      <c r="Q13" s="31">
        <v>2</v>
      </c>
      <c r="R13" s="31">
        <v>3.33</v>
      </c>
      <c r="S13" s="31">
        <v>3</v>
      </c>
      <c r="T13" s="31">
        <v>2</v>
      </c>
      <c r="U13" s="31">
        <v>0</v>
      </c>
      <c r="V13" s="31">
        <v>0</v>
      </c>
      <c r="W13" s="31">
        <v>5.33</v>
      </c>
      <c r="X13" s="31">
        <v>27</v>
      </c>
      <c r="Y13" s="31">
        <v>0.33</v>
      </c>
      <c r="Z13" s="31">
        <v>0</v>
      </c>
      <c r="AA13" s="31">
        <v>5</v>
      </c>
      <c r="AB13" s="5">
        <v>120.32</v>
      </c>
      <c r="AC13" s="5">
        <f t="shared" si="0"/>
        <v>120.30999999999999</v>
      </c>
    </row>
    <row r="14" spans="1:29" ht="15" x14ac:dyDescent="0.2">
      <c r="A14" s="5">
        <v>12</v>
      </c>
      <c r="B14" s="5">
        <v>13</v>
      </c>
      <c r="C14" s="25" t="s">
        <v>12</v>
      </c>
      <c r="D14" s="6" t="s">
        <v>65</v>
      </c>
      <c r="E14" s="31">
        <v>0</v>
      </c>
      <c r="F14" s="31">
        <v>6.28</v>
      </c>
      <c r="G14" s="31">
        <v>0</v>
      </c>
      <c r="H14" s="54">
        <v>20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30</v>
      </c>
      <c r="P14" s="31">
        <v>4</v>
      </c>
      <c r="Q14" s="31">
        <v>2.33</v>
      </c>
      <c r="R14" s="31">
        <v>2.67</v>
      </c>
      <c r="S14" s="31">
        <v>3</v>
      </c>
      <c r="T14" s="31">
        <v>2.67</v>
      </c>
      <c r="U14" s="31">
        <v>0</v>
      </c>
      <c r="V14" s="31">
        <v>0</v>
      </c>
      <c r="W14" s="31">
        <v>6</v>
      </c>
      <c r="X14" s="31">
        <v>27</v>
      </c>
      <c r="Y14" s="31">
        <v>1</v>
      </c>
      <c r="Z14" s="31">
        <v>3</v>
      </c>
      <c r="AA14" s="31">
        <v>5.67</v>
      </c>
      <c r="AB14" s="5">
        <v>123.23</v>
      </c>
      <c r="AC14" s="5">
        <f t="shared" si="0"/>
        <v>118.23</v>
      </c>
    </row>
    <row r="15" spans="1:29" x14ac:dyDescent="0.2">
      <c r="A15" s="5">
        <v>14</v>
      </c>
      <c r="B15" s="5">
        <v>14</v>
      </c>
      <c r="C15" s="25" t="s">
        <v>12</v>
      </c>
      <c r="D15" s="6" t="s">
        <v>68</v>
      </c>
      <c r="E15" s="31">
        <v>0</v>
      </c>
      <c r="F15" s="31">
        <v>9.3800000000000008</v>
      </c>
      <c r="G15" s="31">
        <v>0</v>
      </c>
      <c r="H15" s="31">
        <v>20</v>
      </c>
      <c r="I15" s="31">
        <v>0</v>
      </c>
      <c r="J15" s="31">
        <v>4.6100000000000003</v>
      </c>
      <c r="K15" s="31">
        <v>0</v>
      </c>
      <c r="L15" s="31">
        <v>0</v>
      </c>
      <c r="M15" s="31">
        <v>0</v>
      </c>
      <c r="N15" s="31">
        <v>0</v>
      </c>
      <c r="O15" s="31">
        <v>30</v>
      </c>
      <c r="P15" s="31">
        <v>4</v>
      </c>
      <c r="Q15" s="31">
        <v>2</v>
      </c>
      <c r="R15" s="31">
        <v>3.33</v>
      </c>
      <c r="S15" s="31">
        <v>3</v>
      </c>
      <c r="T15" s="31">
        <v>2</v>
      </c>
      <c r="U15" s="31">
        <v>0</v>
      </c>
      <c r="V15" s="31">
        <v>0</v>
      </c>
      <c r="W15" s="31">
        <v>5.33</v>
      </c>
      <c r="X15" s="31">
        <v>26.33</v>
      </c>
      <c r="Y15" s="31">
        <v>0.33</v>
      </c>
      <c r="Z15" s="31">
        <v>0</v>
      </c>
      <c r="AA15" s="31">
        <v>5</v>
      </c>
      <c r="AB15" s="5">
        <v>115.32</v>
      </c>
      <c r="AC15" s="5">
        <f t="shared" si="0"/>
        <v>115.31</v>
      </c>
    </row>
    <row r="16" spans="1:29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26"/>
    </row>
    <row r="17" spans="3:29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6"/>
    </row>
    <row r="18" spans="3:29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6"/>
    </row>
    <row r="19" spans="3:29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6"/>
    </row>
    <row r="20" spans="3:29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3:29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3"/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3:29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3"/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3:29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3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3:29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3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3:29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3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3:29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3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3:29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3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3:29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3:29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3:29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3:29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3:29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3:28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3:28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3:28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3"/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3:28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3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3:28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3"/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3:28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3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3:28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3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3:28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3:28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3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3:28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3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3:28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3:28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3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3:28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3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3:28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3:28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3:28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3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3:28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3:28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3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3:28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3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3:28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3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3:28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3:28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3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3:28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3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3:28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3:28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3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3:28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3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3:28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3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3:28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3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3:28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3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3:28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3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3:28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3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3:28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3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3:28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3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3:28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3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3:28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3:28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3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3:28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3"/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3:28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3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3:28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3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3:28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3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3:28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3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3:28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3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3:28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3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3:28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3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3:28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3"/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</sheetData>
  <autoFilter ref="A1:AC15" xr:uid="{00000000-0001-0000-0100-000000000000}">
    <sortState xmlns:xlrd2="http://schemas.microsoft.com/office/spreadsheetml/2017/richdata2" ref="A2:AC15">
      <sortCondition ref="B1:B15"/>
    </sortState>
  </autoFilter>
  <pageMargins left="0.5" right="0.5" top="0.6" bottom="0.6" header="0.5" footer="0.35"/>
  <pageSetup paperSize="3" scale="89" fitToHeight="0" orientation="landscape" r:id="rId1"/>
  <headerFooter>
    <oddHeader>&amp;LAppendix A – Scoring Scenarios &amp;CQuestion 6f. Design development – 65%</oddHeader>
    <oddFooter>&amp;L&amp;"Arial,Bold"&amp;8Date: 3/27/2026&amp;C&amp;"Arial,Bold"&amp;8School Construction Grant Fund&amp;R&amp;"Arial,Bold"&amp;8Page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642D4-5FA0-44AB-9CB1-92D924F329EB}">
  <sheetPr>
    <pageSetUpPr fitToPage="1"/>
  </sheetPr>
  <dimension ref="A1:AD117"/>
  <sheetViews>
    <sheetView zoomScaleNormal="100" zoomScaleSheetLayoutView="108" workbookViewId="0">
      <selection activeCell="W20" sqref="W20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5" width="5.42578125" style="4" customWidth="1"/>
    <col min="26" max="26" width="6.5703125" style="4" customWidth="1"/>
    <col min="27" max="27" width="4.85546875" style="4" customWidth="1"/>
    <col min="28" max="29" width="7" style="4" customWidth="1"/>
    <col min="30" max="16384" width="9.140625" style="4"/>
  </cols>
  <sheetData>
    <row r="1" spans="1:30" s="10" customFormat="1" ht="68.25" thickBot="1" x14ac:dyDescent="0.25">
      <c r="A1" s="35" t="s">
        <v>169</v>
      </c>
      <c r="B1" s="55" t="s">
        <v>191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239</v>
      </c>
      <c r="Z1" s="8" t="s">
        <v>234</v>
      </c>
      <c r="AA1" s="8" t="s">
        <v>235</v>
      </c>
      <c r="AB1" s="8" t="s">
        <v>236</v>
      </c>
      <c r="AC1" s="9" t="s">
        <v>2</v>
      </c>
      <c r="AD1" s="10" t="s">
        <v>207</v>
      </c>
    </row>
    <row r="2" spans="1:30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31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10</v>
      </c>
      <c r="O2" s="31">
        <v>25</v>
      </c>
      <c r="P2" s="31">
        <v>2.33</v>
      </c>
      <c r="Q2" s="31">
        <v>1.33</v>
      </c>
      <c r="R2" s="31">
        <v>3.33</v>
      </c>
      <c r="S2" s="31">
        <v>1.67</v>
      </c>
      <c r="T2" s="31">
        <v>1</v>
      </c>
      <c r="U2" s="31">
        <v>50</v>
      </c>
      <c r="V2" s="31">
        <v>50</v>
      </c>
      <c r="W2" s="31">
        <v>38.33</v>
      </c>
      <c r="X2" s="31">
        <v>21.33</v>
      </c>
      <c r="Y2" s="15">
        <f t="shared" ref="Y2:Y15" si="0">MIN(30,IF(X2&gt;=27, X2,IF(X2&gt;=23, 27 + (X2-23)*(30-27)/(26-23),IF(X2&gt;=18, 24 + (X2-18)*(30-24)/(22-18),IF(X2&gt;=12, 15 + (X2-12)*(23-15)/(17-12),IF(X2&gt;=6, 6 + (X2-6)*(14-6)/(11-6),IF(X2&gt;=0, X2,"")))))))</f>
        <v>28.994999999999997</v>
      </c>
      <c r="Z2" s="31">
        <v>0</v>
      </c>
      <c r="AA2" s="31">
        <v>5</v>
      </c>
      <c r="AB2" s="31">
        <v>0</v>
      </c>
      <c r="AC2" s="5">
        <v>364.83</v>
      </c>
      <c r="AD2" s="26">
        <f t="shared" ref="AD2:AD15" si="1">SUM(E2:AB2)</f>
        <v>393.815</v>
      </c>
    </row>
    <row r="3" spans="1:30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31">
        <v>13.08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10</v>
      </c>
      <c r="O3" s="31">
        <v>30</v>
      </c>
      <c r="P3" s="31">
        <v>4</v>
      </c>
      <c r="Q3" s="31">
        <v>2</v>
      </c>
      <c r="R3" s="31">
        <v>2</v>
      </c>
      <c r="S3" s="31">
        <v>2</v>
      </c>
      <c r="T3" s="31">
        <v>4</v>
      </c>
      <c r="U3" s="31">
        <v>25</v>
      </c>
      <c r="V3" s="31">
        <v>50</v>
      </c>
      <c r="W3" s="31">
        <v>26.33</v>
      </c>
      <c r="X3" s="31">
        <v>21.33</v>
      </c>
      <c r="Y3" s="15">
        <f t="shared" si="0"/>
        <v>28.994999999999997</v>
      </c>
      <c r="Z3" s="31">
        <v>11</v>
      </c>
      <c r="AA3" s="31">
        <v>5</v>
      </c>
      <c r="AB3" s="31">
        <v>6.67</v>
      </c>
      <c r="AC3" s="5">
        <v>318.95</v>
      </c>
      <c r="AD3" s="26">
        <f t="shared" si="1"/>
        <v>347.92500000000001</v>
      </c>
    </row>
    <row r="4" spans="1:30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31">
        <v>15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10</v>
      </c>
      <c r="O4" s="31">
        <v>25</v>
      </c>
      <c r="P4" s="31">
        <v>2</v>
      </c>
      <c r="Q4" s="31">
        <v>1.67</v>
      </c>
      <c r="R4" s="31">
        <v>3</v>
      </c>
      <c r="S4" s="31">
        <v>4</v>
      </c>
      <c r="T4" s="31">
        <v>2</v>
      </c>
      <c r="U4" s="31">
        <v>46.67</v>
      </c>
      <c r="V4" s="31">
        <v>50</v>
      </c>
      <c r="W4" s="31">
        <v>30</v>
      </c>
      <c r="X4" s="31">
        <v>20.329999999999998</v>
      </c>
      <c r="Y4" s="15">
        <f t="shared" si="0"/>
        <v>27.494999999999997</v>
      </c>
      <c r="Z4" s="31">
        <v>8.33</v>
      </c>
      <c r="AA4" s="31">
        <v>0.33</v>
      </c>
      <c r="AB4" s="31">
        <v>19.329999999999998</v>
      </c>
      <c r="AC4" s="5">
        <v>297.33999999999997</v>
      </c>
      <c r="AD4" s="26">
        <f t="shared" si="1"/>
        <v>324.82499999999993</v>
      </c>
    </row>
    <row r="5" spans="1:30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31">
        <v>15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10</v>
      </c>
      <c r="O5" s="31">
        <v>25</v>
      </c>
      <c r="P5" s="31">
        <v>4.33</v>
      </c>
      <c r="Q5" s="31">
        <v>2</v>
      </c>
      <c r="R5" s="31">
        <v>3.33</v>
      </c>
      <c r="S5" s="31">
        <v>1</v>
      </c>
      <c r="T5" s="31">
        <v>3</v>
      </c>
      <c r="U5" s="31">
        <v>0</v>
      </c>
      <c r="V5" s="31">
        <v>41.93</v>
      </c>
      <c r="W5" s="31">
        <v>26.33</v>
      </c>
      <c r="X5" s="31">
        <v>15.67</v>
      </c>
      <c r="Y5" s="15">
        <f t="shared" si="0"/>
        <v>20.872</v>
      </c>
      <c r="Z5" s="31">
        <v>9.33</v>
      </c>
      <c r="AA5" s="31">
        <v>0</v>
      </c>
      <c r="AB5" s="31">
        <v>9.33</v>
      </c>
      <c r="AC5" s="5">
        <v>283.13</v>
      </c>
      <c r="AD5" s="26">
        <f t="shared" si="1"/>
        <v>303.99200000000002</v>
      </c>
    </row>
    <row r="6" spans="1:30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31">
        <v>15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10</v>
      </c>
      <c r="O6" s="31">
        <v>25</v>
      </c>
      <c r="P6" s="31">
        <v>4.33</v>
      </c>
      <c r="Q6" s="31">
        <v>2</v>
      </c>
      <c r="R6" s="31">
        <v>3.33</v>
      </c>
      <c r="S6" s="31">
        <v>1</v>
      </c>
      <c r="T6" s="31">
        <v>3</v>
      </c>
      <c r="U6" s="31">
        <v>0</v>
      </c>
      <c r="V6" s="31">
        <v>19.93</v>
      </c>
      <c r="W6" s="31">
        <v>23.33</v>
      </c>
      <c r="X6" s="31">
        <v>15.33</v>
      </c>
      <c r="Y6" s="15">
        <f t="shared" si="0"/>
        <v>20.327999999999999</v>
      </c>
      <c r="Z6" s="31">
        <v>9</v>
      </c>
      <c r="AA6" s="31">
        <v>0</v>
      </c>
      <c r="AB6" s="31">
        <v>20.67</v>
      </c>
      <c r="AC6" s="5">
        <v>242.53</v>
      </c>
      <c r="AD6" s="26">
        <f t="shared" si="1"/>
        <v>262.83800000000008</v>
      </c>
    </row>
    <row r="7" spans="1:30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31">
        <v>15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10</v>
      </c>
      <c r="O7" s="31">
        <v>25</v>
      </c>
      <c r="P7" s="31">
        <v>2.67</v>
      </c>
      <c r="Q7" s="31">
        <v>2</v>
      </c>
      <c r="R7" s="31">
        <v>3</v>
      </c>
      <c r="S7" s="31">
        <v>2.67</v>
      </c>
      <c r="T7" s="31">
        <v>2.33</v>
      </c>
      <c r="U7" s="31">
        <v>0</v>
      </c>
      <c r="V7" s="31">
        <v>50</v>
      </c>
      <c r="W7" s="31">
        <v>5</v>
      </c>
      <c r="X7" s="31">
        <v>16.670000000000002</v>
      </c>
      <c r="Y7" s="15">
        <f t="shared" si="0"/>
        <v>22.472000000000001</v>
      </c>
      <c r="Z7" s="31">
        <v>10</v>
      </c>
      <c r="AA7" s="31">
        <v>0</v>
      </c>
      <c r="AB7" s="31">
        <v>24.33</v>
      </c>
      <c r="AC7" s="5">
        <v>229.36</v>
      </c>
      <c r="AD7" s="26">
        <f t="shared" si="1"/>
        <v>251.83200000000005</v>
      </c>
    </row>
    <row r="8" spans="1:30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31">
        <v>15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10</v>
      </c>
      <c r="O8" s="31">
        <v>25</v>
      </c>
      <c r="P8" s="31">
        <v>4.33</v>
      </c>
      <c r="Q8" s="31">
        <v>2</v>
      </c>
      <c r="R8" s="31">
        <v>3.33</v>
      </c>
      <c r="S8" s="31">
        <v>1</v>
      </c>
      <c r="T8" s="31">
        <v>3</v>
      </c>
      <c r="U8" s="31">
        <v>0</v>
      </c>
      <c r="V8" s="31">
        <v>19.73</v>
      </c>
      <c r="W8" s="31">
        <v>30</v>
      </c>
      <c r="X8" s="31">
        <v>14.67</v>
      </c>
      <c r="Y8" s="15">
        <f t="shared" si="0"/>
        <v>19.271999999999998</v>
      </c>
      <c r="Z8" s="31">
        <v>9.33</v>
      </c>
      <c r="AA8" s="31">
        <v>1</v>
      </c>
      <c r="AB8" s="31">
        <v>16</v>
      </c>
      <c r="AC8" s="31">
        <v>220</v>
      </c>
      <c r="AD8" s="26">
        <f t="shared" si="1"/>
        <v>239.27199999999996</v>
      </c>
    </row>
    <row r="9" spans="1:30" ht="24" x14ac:dyDescent="0.2">
      <c r="A9" s="5">
        <v>8</v>
      </c>
      <c r="B9" s="5">
        <v>8</v>
      </c>
      <c r="C9" s="25" t="s">
        <v>12</v>
      </c>
      <c r="D9" s="6" t="s">
        <v>66</v>
      </c>
      <c r="E9" s="31">
        <v>0</v>
      </c>
      <c r="F9" s="31">
        <v>5.5</v>
      </c>
      <c r="G9" s="31">
        <v>0</v>
      </c>
      <c r="H9" s="31">
        <v>25</v>
      </c>
      <c r="I9" s="31">
        <v>0</v>
      </c>
      <c r="J9" s="31">
        <v>4.53</v>
      </c>
      <c r="K9" s="31">
        <v>0</v>
      </c>
      <c r="L9" s="31">
        <v>0</v>
      </c>
      <c r="M9" s="31">
        <v>0</v>
      </c>
      <c r="N9" s="31">
        <v>10</v>
      </c>
      <c r="O9" s="31">
        <v>30</v>
      </c>
      <c r="P9" s="31">
        <v>4</v>
      </c>
      <c r="Q9" s="31">
        <v>2</v>
      </c>
      <c r="R9" s="31">
        <v>3.33</v>
      </c>
      <c r="S9" s="31">
        <v>3</v>
      </c>
      <c r="T9" s="31">
        <v>2</v>
      </c>
      <c r="U9" s="31">
        <v>0</v>
      </c>
      <c r="V9" s="31">
        <v>9.92</v>
      </c>
      <c r="W9" s="31">
        <v>0.33</v>
      </c>
      <c r="X9" s="31">
        <v>25.67</v>
      </c>
      <c r="Y9" s="15">
        <f t="shared" si="0"/>
        <v>29.67</v>
      </c>
      <c r="Z9" s="31">
        <v>8</v>
      </c>
      <c r="AA9" s="31">
        <v>1</v>
      </c>
      <c r="AB9" s="31">
        <v>11.67</v>
      </c>
      <c r="AC9" s="5">
        <v>145.94999999999999</v>
      </c>
      <c r="AD9" s="26">
        <f t="shared" si="1"/>
        <v>175.61999999999998</v>
      </c>
    </row>
    <row r="10" spans="1:30" ht="24" x14ac:dyDescent="0.2">
      <c r="A10" s="5">
        <v>9</v>
      </c>
      <c r="B10" s="5">
        <v>9</v>
      </c>
      <c r="C10" s="25" t="s">
        <v>35</v>
      </c>
      <c r="D10" s="6" t="s">
        <v>81</v>
      </c>
      <c r="E10" s="31">
        <v>27</v>
      </c>
      <c r="F10" s="31">
        <v>15</v>
      </c>
      <c r="G10" s="31">
        <v>0</v>
      </c>
      <c r="H10" s="31">
        <v>10</v>
      </c>
      <c r="I10" s="31">
        <v>0</v>
      </c>
      <c r="J10" s="31">
        <v>2.71</v>
      </c>
      <c r="K10" s="31">
        <v>0</v>
      </c>
      <c r="L10" s="31">
        <v>0</v>
      </c>
      <c r="M10" s="31">
        <v>0</v>
      </c>
      <c r="N10" s="31">
        <v>0</v>
      </c>
      <c r="O10" s="31">
        <v>30</v>
      </c>
      <c r="P10" s="31">
        <v>4</v>
      </c>
      <c r="Q10" s="31">
        <v>2</v>
      </c>
      <c r="R10" s="31">
        <v>5</v>
      </c>
      <c r="S10" s="31">
        <v>2</v>
      </c>
      <c r="T10" s="31">
        <v>4</v>
      </c>
      <c r="U10" s="31">
        <v>0</v>
      </c>
      <c r="V10" s="31">
        <v>3</v>
      </c>
      <c r="W10" s="31">
        <v>5</v>
      </c>
      <c r="X10" s="31">
        <v>16</v>
      </c>
      <c r="Y10" s="15">
        <f t="shared" si="0"/>
        <v>21.4</v>
      </c>
      <c r="Z10" s="31">
        <v>6.33</v>
      </c>
      <c r="AA10" s="31">
        <v>0</v>
      </c>
      <c r="AB10" s="31">
        <v>8</v>
      </c>
      <c r="AC10" s="5">
        <v>140.04</v>
      </c>
      <c r="AD10" s="26">
        <f t="shared" si="1"/>
        <v>161.44000000000003</v>
      </c>
    </row>
    <row r="11" spans="1:30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31">
        <v>15</v>
      </c>
      <c r="G11" s="31">
        <v>0</v>
      </c>
      <c r="H11" s="31">
        <v>25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30</v>
      </c>
      <c r="P11" s="31">
        <v>4</v>
      </c>
      <c r="Q11" s="31">
        <v>2.33</v>
      </c>
      <c r="R11" s="31">
        <v>2.67</v>
      </c>
      <c r="S11" s="31">
        <v>3</v>
      </c>
      <c r="T11" s="31">
        <v>2.67</v>
      </c>
      <c r="U11" s="31">
        <v>0</v>
      </c>
      <c r="V11" s="31">
        <v>0</v>
      </c>
      <c r="W11" s="31">
        <v>6</v>
      </c>
      <c r="X11" s="31">
        <v>26.33</v>
      </c>
      <c r="Y11" s="15">
        <f t="shared" si="0"/>
        <v>30</v>
      </c>
      <c r="Z11" s="31">
        <v>1</v>
      </c>
      <c r="AA11" s="31">
        <v>3</v>
      </c>
      <c r="AB11" s="31">
        <v>5.67</v>
      </c>
      <c r="AC11" s="5">
        <v>131.27000000000001</v>
      </c>
      <c r="AD11" s="26">
        <f t="shared" si="1"/>
        <v>161.28</v>
      </c>
    </row>
    <row r="12" spans="1:30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31">
        <v>12.57</v>
      </c>
      <c r="G12" s="31">
        <v>0</v>
      </c>
      <c r="H12" s="31">
        <v>25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30</v>
      </c>
      <c r="P12" s="31">
        <v>4</v>
      </c>
      <c r="Q12" s="31">
        <v>2.33</v>
      </c>
      <c r="R12" s="31">
        <v>2.67</v>
      </c>
      <c r="S12" s="31">
        <v>3</v>
      </c>
      <c r="T12" s="31">
        <v>2.67</v>
      </c>
      <c r="U12" s="31">
        <v>0</v>
      </c>
      <c r="V12" s="31">
        <v>0</v>
      </c>
      <c r="W12" s="31">
        <v>6</v>
      </c>
      <c r="X12" s="31">
        <v>25.67</v>
      </c>
      <c r="Y12" s="15">
        <f>MIN(30,IF(X12&gt;=27, X12,IF(X12&gt;=23, 27 + (X12-23)*(30-27)/(26-23),IF(X12&gt;=18, 24 + (X12-18)*(30-24)/(22-18),IF(X12&gt;=12, 15 + (X12-12)*(23-15)/(17-12),IF(X12&gt;=6, 6 + (X12-6)*(14-6)/(11-6),IF(X12&gt;=0, X12,"")))))))</f>
        <v>29.67</v>
      </c>
      <c r="Z12" s="31">
        <v>1</v>
      </c>
      <c r="AA12" s="31">
        <v>3</v>
      </c>
      <c r="AB12" s="31">
        <v>5.67</v>
      </c>
      <c r="AC12" s="5">
        <v>128.18</v>
      </c>
      <c r="AD12" s="26">
        <f t="shared" si="1"/>
        <v>157.85999999999999</v>
      </c>
    </row>
    <row r="13" spans="1:30" x14ac:dyDescent="0.2">
      <c r="A13" s="5">
        <v>12</v>
      </c>
      <c r="B13" s="5">
        <v>12</v>
      </c>
      <c r="C13" s="25" t="s">
        <v>12</v>
      </c>
      <c r="D13" s="6" t="s">
        <v>65</v>
      </c>
      <c r="E13" s="31">
        <v>0</v>
      </c>
      <c r="F13" s="31">
        <v>6.28</v>
      </c>
      <c r="G13" s="31">
        <v>0</v>
      </c>
      <c r="H13" s="31">
        <v>25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30</v>
      </c>
      <c r="P13" s="31">
        <v>4</v>
      </c>
      <c r="Q13" s="31">
        <v>2.33</v>
      </c>
      <c r="R13" s="31">
        <v>2.67</v>
      </c>
      <c r="S13" s="31">
        <v>3</v>
      </c>
      <c r="T13" s="31">
        <v>2.67</v>
      </c>
      <c r="U13" s="31">
        <v>0</v>
      </c>
      <c r="V13" s="31">
        <v>0</v>
      </c>
      <c r="W13" s="31">
        <v>6</v>
      </c>
      <c r="X13" s="31">
        <v>27</v>
      </c>
      <c r="Y13" s="15">
        <f t="shared" si="0"/>
        <v>27</v>
      </c>
      <c r="Z13" s="31">
        <v>1</v>
      </c>
      <c r="AA13" s="31">
        <v>3</v>
      </c>
      <c r="AB13" s="31">
        <v>5.67</v>
      </c>
      <c r="AC13" s="5">
        <v>123.23</v>
      </c>
      <c r="AD13" s="26">
        <f t="shared" si="1"/>
        <v>150.22999999999999</v>
      </c>
    </row>
    <row r="14" spans="1:30" x14ac:dyDescent="0.2">
      <c r="A14" s="5">
        <v>13</v>
      </c>
      <c r="B14" s="5">
        <v>13</v>
      </c>
      <c r="C14" s="25" t="s">
        <v>12</v>
      </c>
      <c r="D14" s="6" t="s">
        <v>67</v>
      </c>
      <c r="E14" s="31">
        <v>0</v>
      </c>
      <c r="F14" s="31">
        <v>13.79</v>
      </c>
      <c r="G14" s="31">
        <v>0</v>
      </c>
      <c r="H14" s="31">
        <v>20</v>
      </c>
      <c r="I14" s="31">
        <v>0</v>
      </c>
      <c r="J14" s="31">
        <v>4.53</v>
      </c>
      <c r="K14" s="31">
        <v>0</v>
      </c>
      <c r="L14" s="31">
        <v>0</v>
      </c>
      <c r="M14" s="31">
        <v>0</v>
      </c>
      <c r="N14" s="31">
        <v>0</v>
      </c>
      <c r="O14" s="31">
        <v>30</v>
      </c>
      <c r="P14" s="31">
        <v>4</v>
      </c>
      <c r="Q14" s="31">
        <v>2</v>
      </c>
      <c r="R14" s="31">
        <v>3.33</v>
      </c>
      <c r="S14" s="31">
        <v>3</v>
      </c>
      <c r="T14" s="31">
        <v>2</v>
      </c>
      <c r="U14" s="31">
        <v>0</v>
      </c>
      <c r="V14" s="31">
        <v>0</v>
      </c>
      <c r="W14" s="31">
        <v>5.33</v>
      </c>
      <c r="X14" s="31">
        <v>27</v>
      </c>
      <c r="Y14" s="15">
        <f t="shared" si="0"/>
        <v>27</v>
      </c>
      <c r="Z14" s="31">
        <v>0.33</v>
      </c>
      <c r="AA14" s="31">
        <v>0</v>
      </c>
      <c r="AB14" s="31">
        <v>5</v>
      </c>
      <c r="AC14" s="5">
        <v>120.32</v>
      </c>
      <c r="AD14" s="26">
        <f t="shared" si="1"/>
        <v>147.31</v>
      </c>
    </row>
    <row r="15" spans="1:30" x14ac:dyDescent="0.2">
      <c r="A15" s="5">
        <v>14</v>
      </c>
      <c r="B15" s="5">
        <v>14</v>
      </c>
      <c r="C15" s="25" t="s">
        <v>12</v>
      </c>
      <c r="D15" s="6" t="s">
        <v>68</v>
      </c>
      <c r="E15" s="31">
        <v>0</v>
      </c>
      <c r="F15" s="31">
        <v>9.3800000000000008</v>
      </c>
      <c r="G15" s="31">
        <v>0</v>
      </c>
      <c r="H15" s="31">
        <v>20</v>
      </c>
      <c r="I15" s="31">
        <v>0</v>
      </c>
      <c r="J15" s="31">
        <v>4.6100000000000003</v>
      </c>
      <c r="K15" s="31">
        <v>0</v>
      </c>
      <c r="L15" s="31">
        <v>0</v>
      </c>
      <c r="M15" s="31">
        <v>0</v>
      </c>
      <c r="N15" s="31">
        <v>0</v>
      </c>
      <c r="O15" s="31">
        <v>30</v>
      </c>
      <c r="P15" s="31">
        <v>4</v>
      </c>
      <c r="Q15" s="31">
        <v>2</v>
      </c>
      <c r="R15" s="31">
        <v>3.33</v>
      </c>
      <c r="S15" s="31">
        <v>3</v>
      </c>
      <c r="T15" s="31">
        <v>2</v>
      </c>
      <c r="U15" s="31">
        <v>0</v>
      </c>
      <c r="V15" s="31">
        <v>0</v>
      </c>
      <c r="W15" s="31">
        <v>5.33</v>
      </c>
      <c r="X15" s="31">
        <v>26.33</v>
      </c>
      <c r="Y15" s="15">
        <f t="shared" si="0"/>
        <v>30</v>
      </c>
      <c r="Z15" s="31">
        <v>0.33</v>
      </c>
      <c r="AA15" s="31">
        <v>0</v>
      </c>
      <c r="AB15" s="31">
        <v>5</v>
      </c>
      <c r="AC15" s="5">
        <v>115.32</v>
      </c>
      <c r="AD15" s="26">
        <f t="shared" si="1"/>
        <v>145.31000000000003</v>
      </c>
    </row>
    <row r="16" spans="1:30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26"/>
    </row>
    <row r="17" spans="3:30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26"/>
    </row>
    <row r="18" spans="3:3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26"/>
    </row>
    <row r="19" spans="3:30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26"/>
    </row>
    <row r="20" spans="3:30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</row>
    <row r="21" spans="3:30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3"/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1"/>
      <c r="Z21" s="14"/>
      <c r="AA21" s="14"/>
      <c r="AB21" s="14"/>
      <c r="AC21" s="14"/>
    </row>
    <row r="22" spans="3:30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3"/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1"/>
      <c r="Z22" s="14"/>
      <c r="AA22" s="14"/>
      <c r="AB22" s="14"/>
      <c r="AC22" s="14"/>
    </row>
    <row r="23" spans="3:30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3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1"/>
      <c r="Z23" s="14"/>
      <c r="AA23" s="14"/>
      <c r="AB23" s="14"/>
      <c r="AC23" s="14"/>
    </row>
    <row r="24" spans="3:30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3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1"/>
      <c r="Z24" s="14"/>
      <c r="AA24" s="14"/>
      <c r="AB24" s="14"/>
      <c r="AC24" s="14"/>
    </row>
    <row r="25" spans="3:30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3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1"/>
      <c r="Z25" s="14"/>
      <c r="AA25" s="14"/>
      <c r="AB25" s="14"/>
      <c r="AC25" s="14"/>
    </row>
    <row r="26" spans="3:30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3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1"/>
      <c r="Z26" s="14"/>
      <c r="AA26" s="14"/>
      <c r="AB26" s="14"/>
      <c r="AC26" s="14"/>
    </row>
    <row r="27" spans="3:30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3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1"/>
      <c r="Z27" s="14"/>
      <c r="AA27" s="14"/>
      <c r="AB27" s="14"/>
      <c r="AC27" s="14"/>
    </row>
    <row r="28" spans="3:30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1"/>
      <c r="Z28" s="14"/>
      <c r="AA28" s="14"/>
      <c r="AB28" s="14"/>
      <c r="AC28" s="14"/>
    </row>
    <row r="29" spans="3:30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1"/>
      <c r="Z29" s="14"/>
      <c r="AA29" s="14"/>
      <c r="AB29" s="14"/>
      <c r="AC29" s="14"/>
    </row>
    <row r="30" spans="3:30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1"/>
      <c r="Z30" s="14"/>
      <c r="AA30" s="14"/>
      <c r="AB30" s="14"/>
      <c r="AC30" s="14"/>
    </row>
    <row r="31" spans="3:30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1"/>
      <c r="Z31" s="14"/>
      <c r="AA31" s="14"/>
      <c r="AB31" s="14"/>
      <c r="AC31" s="14"/>
    </row>
    <row r="32" spans="3:30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1"/>
      <c r="Z32" s="14"/>
      <c r="AA32" s="14"/>
      <c r="AB32" s="14"/>
      <c r="AC32" s="14"/>
    </row>
    <row r="33" spans="3:29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1"/>
      <c r="Z33" s="14"/>
      <c r="AA33" s="14"/>
      <c r="AB33" s="14"/>
      <c r="AC33" s="14"/>
    </row>
    <row r="34" spans="3:29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1"/>
      <c r="Z34" s="14"/>
      <c r="AA34" s="14"/>
      <c r="AB34" s="14"/>
      <c r="AC34" s="14"/>
    </row>
    <row r="35" spans="3:29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3"/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1"/>
      <c r="Z35" s="14"/>
      <c r="AA35" s="14"/>
      <c r="AB35" s="14"/>
      <c r="AC35" s="14"/>
    </row>
    <row r="36" spans="3:29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3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1"/>
      <c r="Z36" s="14"/>
      <c r="AA36" s="14"/>
      <c r="AB36" s="14"/>
      <c r="AC36" s="14"/>
    </row>
    <row r="37" spans="3:29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3"/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1"/>
      <c r="Z37" s="14"/>
      <c r="AA37" s="14"/>
      <c r="AB37" s="14"/>
      <c r="AC37" s="14"/>
    </row>
    <row r="38" spans="3:29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3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1"/>
      <c r="Z38" s="14"/>
      <c r="AA38" s="14"/>
      <c r="AB38" s="14"/>
      <c r="AC38" s="14"/>
    </row>
    <row r="39" spans="3:29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3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1"/>
      <c r="Z39" s="14"/>
      <c r="AA39" s="14"/>
      <c r="AB39" s="14"/>
      <c r="AC39" s="14"/>
    </row>
    <row r="40" spans="3:29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1"/>
      <c r="Z40" s="14"/>
      <c r="AA40" s="14"/>
      <c r="AB40" s="14"/>
      <c r="AC40" s="14"/>
    </row>
    <row r="41" spans="3:29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3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1"/>
      <c r="Z41" s="14"/>
      <c r="AA41" s="14"/>
      <c r="AB41" s="14"/>
      <c r="AC41" s="14"/>
    </row>
    <row r="42" spans="3:29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3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1"/>
      <c r="Z42" s="14"/>
      <c r="AA42" s="14"/>
      <c r="AB42" s="14"/>
      <c r="AC42" s="14"/>
    </row>
    <row r="43" spans="3:29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1"/>
      <c r="Z43" s="14"/>
      <c r="AA43" s="14"/>
      <c r="AB43" s="14"/>
      <c r="AC43" s="14"/>
    </row>
    <row r="44" spans="3:29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3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1"/>
      <c r="Z44" s="14"/>
      <c r="AA44" s="14"/>
      <c r="AB44" s="14"/>
      <c r="AC44" s="14"/>
    </row>
    <row r="45" spans="3:29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3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1"/>
      <c r="Z45" s="14"/>
      <c r="AA45" s="14"/>
      <c r="AB45" s="14"/>
      <c r="AC45" s="14"/>
    </row>
    <row r="46" spans="3:29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1"/>
      <c r="Z46" s="14"/>
      <c r="AA46" s="14"/>
      <c r="AB46" s="14"/>
      <c r="AC46" s="14"/>
    </row>
    <row r="47" spans="3:29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1"/>
      <c r="Z47" s="14"/>
      <c r="AA47" s="14"/>
      <c r="AB47" s="14"/>
      <c r="AC47" s="14"/>
    </row>
    <row r="48" spans="3:29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3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1"/>
      <c r="Z48" s="14"/>
      <c r="AA48" s="14"/>
      <c r="AB48" s="14"/>
      <c r="AC48" s="14"/>
    </row>
    <row r="49" spans="3:29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1"/>
      <c r="Z49" s="14"/>
      <c r="AA49" s="14"/>
      <c r="AB49" s="14"/>
      <c r="AC49" s="14"/>
    </row>
    <row r="50" spans="3:29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3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1"/>
      <c r="Z50" s="14"/>
      <c r="AA50" s="14"/>
      <c r="AB50" s="14"/>
      <c r="AC50" s="14"/>
    </row>
    <row r="51" spans="3:29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3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1"/>
      <c r="Z51" s="14"/>
      <c r="AA51" s="14"/>
      <c r="AB51" s="14"/>
      <c r="AC51" s="14"/>
    </row>
    <row r="52" spans="3:29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3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1"/>
      <c r="Z52" s="14"/>
      <c r="AA52" s="14"/>
      <c r="AB52" s="14"/>
      <c r="AC52" s="14"/>
    </row>
    <row r="53" spans="3:29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1"/>
      <c r="Z53" s="14"/>
      <c r="AA53" s="14"/>
      <c r="AB53" s="14"/>
      <c r="AC53" s="14"/>
    </row>
    <row r="54" spans="3:29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3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1"/>
      <c r="Z54" s="14"/>
      <c r="AA54" s="14"/>
      <c r="AB54" s="14"/>
      <c r="AC54" s="14"/>
    </row>
    <row r="55" spans="3:29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3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1"/>
      <c r="Z55" s="14"/>
      <c r="AA55" s="14"/>
      <c r="AB55" s="14"/>
      <c r="AC55" s="14"/>
    </row>
    <row r="56" spans="3:29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1"/>
      <c r="Z56" s="14"/>
      <c r="AA56" s="14"/>
      <c r="AB56" s="14"/>
      <c r="AC56" s="14"/>
    </row>
    <row r="57" spans="3:29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3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1"/>
      <c r="Z57" s="14"/>
      <c r="AA57" s="14"/>
      <c r="AB57" s="14"/>
      <c r="AC57" s="14"/>
    </row>
    <row r="58" spans="3:29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3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1"/>
      <c r="Z58" s="14"/>
      <c r="AA58" s="14"/>
      <c r="AB58" s="14"/>
      <c r="AC58" s="14"/>
    </row>
    <row r="59" spans="3:29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3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1"/>
      <c r="Z59" s="14"/>
      <c r="AA59" s="14"/>
      <c r="AB59" s="14"/>
      <c r="AC59" s="14"/>
    </row>
    <row r="60" spans="3:29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3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1"/>
      <c r="Z60" s="14"/>
      <c r="AA60" s="14"/>
      <c r="AB60" s="14"/>
      <c r="AC60" s="14"/>
    </row>
    <row r="61" spans="3:29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3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1"/>
      <c r="Z61" s="14"/>
      <c r="AA61" s="14"/>
      <c r="AB61" s="14"/>
      <c r="AC61" s="14"/>
    </row>
    <row r="62" spans="3:29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3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1"/>
      <c r="Z62" s="14"/>
      <c r="AA62" s="14"/>
      <c r="AB62" s="14"/>
      <c r="AC62" s="14"/>
    </row>
    <row r="63" spans="3:29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3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1"/>
      <c r="Z63" s="14"/>
      <c r="AA63" s="14"/>
      <c r="AB63" s="14"/>
      <c r="AC63" s="14"/>
    </row>
    <row r="64" spans="3:29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3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1"/>
      <c r="Z64" s="14"/>
      <c r="AA64" s="14"/>
      <c r="AB64" s="14"/>
      <c r="AC64" s="14"/>
    </row>
    <row r="65" spans="3:29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3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1"/>
      <c r="Z65" s="14"/>
      <c r="AA65" s="14"/>
      <c r="AB65" s="14"/>
      <c r="AC65" s="14"/>
    </row>
    <row r="66" spans="3:29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3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1"/>
      <c r="Z66" s="14"/>
      <c r="AA66" s="14"/>
      <c r="AB66" s="14"/>
      <c r="AC66" s="14"/>
    </row>
    <row r="67" spans="3:29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1"/>
      <c r="Z67" s="14"/>
      <c r="AA67" s="14"/>
      <c r="AB67" s="14"/>
      <c r="AC67" s="14"/>
    </row>
    <row r="68" spans="3:29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3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1"/>
      <c r="Z68" s="14"/>
      <c r="AA68" s="14"/>
      <c r="AB68" s="14"/>
      <c r="AC68" s="14"/>
    </row>
    <row r="69" spans="3:29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3"/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1"/>
      <c r="Z69" s="14"/>
      <c r="AA69" s="14"/>
      <c r="AB69" s="14"/>
      <c r="AC69" s="14"/>
    </row>
    <row r="70" spans="3:29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3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1"/>
      <c r="Z70" s="14"/>
      <c r="AA70" s="14"/>
      <c r="AB70" s="14"/>
      <c r="AC70" s="14"/>
    </row>
    <row r="71" spans="3:29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3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1"/>
      <c r="Z71" s="14"/>
      <c r="AA71" s="14"/>
      <c r="AB71" s="14"/>
      <c r="AC71" s="14"/>
    </row>
    <row r="72" spans="3:29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3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1"/>
      <c r="Z72" s="14"/>
      <c r="AA72" s="14"/>
      <c r="AB72" s="14"/>
      <c r="AC72" s="14"/>
    </row>
    <row r="73" spans="3:29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3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1"/>
      <c r="Z73" s="14"/>
      <c r="AA73" s="14"/>
      <c r="AB73" s="14"/>
      <c r="AC73" s="14"/>
    </row>
    <row r="74" spans="3:29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3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1"/>
      <c r="Z74" s="14"/>
      <c r="AA74" s="14"/>
      <c r="AB74" s="14"/>
      <c r="AC74" s="14"/>
    </row>
    <row r="75" spans="3:29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3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1"/>
      <c r="Z75" s="14"/>
      <c r="AA75" s="14"/>
      <c r="AB75" s="14"/>
      <c r="AC75" s="14"/>
    </row>
    <row r="76" spans="3:29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3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1"/>
      <c r="Z76" s="14"/>
      <c r="AA76" s="14"/>
      <c r="AB76" s="14"/>
      <c r="AC76" s="14"/>
    </row>
    <row r="77" spans="3:29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3"/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1"/>
      <c r="Z77" s="14"/>
      <c r="AA77" s="14"/>
      <c r="AB77" s="14"/>
      <c r="AC77" s="14"/>
    </row>
    <row r="78" spans="3:29" x14ac:dyDescent="0.2">
      <c r="Y78" s="11"/>
    </row>
    <row r="79" spans="3:29" x14ac:dyDescent="0.2">
      <c r="Y79" s="11"/>
    </row>
    <row r="80" spans="3:29" x14ac:dyDescent="0.2">
      <c r="Y80" s="11"/>
    </row>
    <row r="81" spans="25:25" x14ac:dyDescent="0.2">
      <c r="Y81" s="11"/>
    </row>
    <row r="82" spans="25:25" x14ac:dyDescent="0.2">
      <c r="Y82" s="11"/>
    </row>
    <row r="83" spans="25:25" x14ac:dyDescent="0.2">
      <c r="Y83" s="11"/>
    </row>
    <row r="84" spans="25:25" x14ac:dyDescent="0.2">
      <c r="Y84" s="11"/>
    </row>
    <row r="85" spans="25:25" x14ac:dyDescent="0.2">
      <c r="Y85" s="11"/>
    </row>
    <row r="86" spans="25:25" x14ac:dyDescent="0.2">
      <c r="Y86" s="11"/>
    </row>
    <row r="87" spans="25:25" x14ac:dyDescent="0.2">
      <c r="Y87" s="11"/>
    </row>
    <row r="88" spans="25:25" x14ac:dyDescent="0.2">
      <c r="Y88" s="11"/>
    </row>
    <row r="89" spans="25:25" x14ac:dyDescent="0.2">
      <c r="Y89" s="11"/>
    </row>
    <row r="90" spans="25:25" x14ac:dyDescent="0.2">
      <c r="Y90" s="11"/>
    </row>
    <row r="91" spans="25:25" x14ac:dyDescent="0.2">
      <c r="Y91" s="11"/>
    </row>
    <row r="92" spans="25:25" x14ac:dyDescent="0.2">
      <c r="Y92" s="11"/>
    </row>
    <row r="93" spans="25:25" x14ac:dyDescent="0.2">
      <c r="Y93" s="11"/>
    </row>
    <row r="94" spans="25:25" x14ac:dyDescent="0.2">
      <c r="Y94" s="11"/>
    </row>
    <row r="95" spans="25:25" x14ac:dyDescent="0.2">
      <c r="Y95" s="11"/>
    </row>
    <row r="96" spans="25:25" x14ac:dyDescent="0.2">
      <c r="Y96" s="11"/>
    </row>
    <row r="97" spans="25:25" x14ac:dyDescent="0.2">
      <c r="Y97" s="11"/>
    </row>
    <row r="98" spans="25:25" x14ac:dyDescent="0.2">
      <c r="Y98" s="11"/>
    </row>
    <row r="99" spans="25:25" x14ac:dyDescent="0.2">
      <c r="Y99" s="11"/>
    </row>
    <row r="100" spans="25:25" x14ac:dyDescent="0.2">
      <c r="Y100" s="11"/>
    </row>
    <row r="101" spans="25:25" x14ac:dyDescent="0.2">
      <c r="Y101" s="11"/>
    </row>
    <row r="102" spans="25:25" x14ac:dyDescent="0.2">
      <c r="Y102" s="11"/>
    </row>
    <row r="103" spans="25:25" x14ac:dyDescent="0.2">
      <c r="Y103" s="11"/>
    </row>
    <row r="104" spans="25:25" x14ac:dyDescent="0.2">
      <c r="Y104" s="11"/>
    </row>
    <row r="105" spans="25:25" x14ac:dyDescent="0.2">
      <c r="Y105" s="11"/>
    </row>
    <row r="106" spans="25:25" x14ac:dyDescent="0.2">
      <c r="Y106" s="11"/>
    </row>
    <row r="107" spans="25:25" x14ac:dyDescent="0.2">
      <c r="Y107" s="11"/>
    </row>
    <row r="108" spans="25:25" x14ac:dyDescent="0.2">
      <c r="Y108" s="11"/>
    </row>
    <row r="109" spans="25:25" x14ac:dyDescent="0.2">
      <c r="Y109" s="11"/>
    </row>
    <row r="110" spans="25:25" x14ac:dyDescent="0.2">
      <c r="Y110" s="11"/>
    </row>
    <row r="111" spans="25:25" x14ac:dyDescent="0.2">
      <c r="Y111" s="11"/>
    </row>
    <row r="112" spans="25:25" x14ac:dyDescent="0.2">
      <c r="Y112" s="11"/>
    </row>
    <row r="113" spans="25:25" x14ac:dyDescent="0.2">
      <c r="Y113" s="11"/>
    </row>
    <row r="114" spans="25:25" x14ac:dyDescent="0.2">
      <c r="Y114" s="11"/>
    </row>
    <row r="115" spans="25:25" x14ac:dyDescent="0.2">
      <c r="Y115" s="11"/>
    </row>
    <row r="116" spans="25:25" x14ac:dyDescent="0.2">
      <c r="Y116" s="11"/>
    </row>
    <row r="117" spans="25:25" x14ac:dyDescent="0.2">
      <c r="Y117" s="11"/>
    </row>
  </sheetData>
  <autoFilter ref="A1:AD15" xr:uid="{00000000-0001-0000-0100-000000000000}">
    <sortState xmlns:xlrd2="http://schemas.microsoft.com/office/spreadsheetml/2017/richdata2" ref="A2:AD15">
      <sortCondition ref="B1:B15"/>
    </sortState>
  </autoFilter>
  <conditionalFormatting sqref="X1:X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:Y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8:Y1048576 Y1:Y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86" fitToHeight="0" orientation="landscape" r:id="rId1"/>
  <headerFooter>
    <oddHeader>&amp;LAppendix A – Scoring Scenarios &amp;CQuestion 7a. Project cost estimate</oddHeader>
    <oddFooter>&amp;L&amp;"Arial,Bold"&amp;8Date: 3/27/2026&amp;C&amp;"Arial,Bold"&amp;8School Construction Grant Fund&amp;R&amp;"Arial,Bold"&amp;8Page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6F0A-BC80-4911-9C75-DB7B20833D22}">
  <sheetPr>
    <pageSetUpPr fitToPage="1"/>
  </sheetPr>
  <dimension ref="A1:AC77"/>
  <sheetViews>
    <sheetView zoomScaleNormal="100" zoomScaleSheetLayoutView="108" workbookViewId="0">
      <selection activeCell="E1" sqref="E1:AA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140625" style="4" customWidth="1"/>
    <col min="15" max="16" width="6" style="4" customWidth="1"/>
    <col min="17" max="17" width="6.28515625" style="4" customWidth="1"/>
    <col min="18" max="21" width="6" style="4" customWidth="1"/>
    <col min="22" max="22" width="9.28515625" style="4" customWidth="1"/>
    <col min="23" max="24" width="5.42578125" style="4" customWidth="1"/>
    <col min="25" max="25" width="6.5703125" style="4" customWidth="1"/>
    <col min="26" max="26" width="4.85546875" style="4" customWidth="1"/>
    <col min="27" max="28" width="7" style="4" customWidth="1"/>
    <col min="29" max="16384" width="9.140625" style="4"/>
  </cols>
  <sheetData>
    <row r="1" spans="1:29" s="10" customFormat="1" ht="68.25" thickBot="1" x14ac:dyDescent="0.25">
      <c r="A1" s="35" t="s">
        <v>169</v>
      </c>
      <c r="B1" s="53" t="s">
        <v>211</v>
      </c>
      <c r="C1" s="8" t="s">
        <v>0</v>
      </c>
      <c r="D1" s="8" t="s">
        <v>1</v>
      </c>
      <c r="E1" s="8" t="s">
        <v>214</v>
      </c>
      <c r="F1" s="8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223</v>
      </c>
      <c r="O1" s="8" t="s">
        <v>224</v>
      </c>
      <c r="P1" s="8" t="s">
        <v>225</v>
      </c>
      <c r="Q1" s="8" t="s">
        <v>226</v>
      </c>
      <c r="R1" s="8" t="s">
        <v>227</v>
      </c>
      <c r="S1" s="8" t="s">
        <v>228</v>
      </c>
      <c r="T1" s="8" t="s">
        <v>229</v>
      </c>
      <c r="U1" s="8" t="s">
        <v>230</v>
      </c>
      <c r="V1" s="8" t="s">
        <v>231</v>
      </c>
      <c r="W1" s="8" t="s">
        <v>232</v>
      </c>
      <c r="X1" s="8" t="s">
        <v>233</v>
      </c>
      <c r="Y1" s="8" t="s">
        <v>234</v>
      </c>
      <c r="Z1" s="8" t="s">
        <v>235</v>
      </c>
      <c r="AA1" s="8" t="s">
        <v>236</v>
      </c>
      <c r="AB1" s="8" t="s">
        <v>2</v>
      </c>
      <c r="AC1" s="9" t="s">
        <v>211</v>
      </c>
    </row>
    <row r="2" spans="1:29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31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10</v>
      </c>
      <c r="O2" s="31">
        <v>25</v>
      </c>
      <c r="P2" s="31">
        <v>2.33</v>
      </c>
      <c r="Q2" s="31">
        <v>1.33</v>
      </c>
      <c r="R2" s="31">
        <v>3.33</v>
      </c>
      <c r="S2" s="31">
        <v>1.67</v>
      </c>
      <c r="T2" s="31">
        <v>1</v>
      </c>
      <c r="U2" s="31">
        <v>50</v>
      </c>
      <c r="V2" s="31">
        <v>50</v>
      </c>
      <c r="W2" s="31">
        <v>38.33</v>
      </c>
      <c r="X2" s="54">
        <f>21.33+4</f>
        <v>25.33</v>
      </c>
      <c r="Y2" s="31">
        <v>0</v>
      </c>
      <c r="Z2" s="31">
        <v>5</v>
      </c>
      <c r="AA2" s="31">
        <v>0</v>
      </c>
      <c r="AB2" s="5">
        <v>364.83</v>
      </c>
      <c r="AC2" s="5">
        <f t="shared" ref="AC2:AC15" si="0">SUM(E2:AA2)</f>
        <v>368.82</v>
      </c>
    </row>
    <row r="3" spans="1:29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31">
        <v>13.08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10</v>
      </c>
      <c r="O3" s="31">
        <v>30</v>
      </c>
      <c r="P3" s="31">
        <v>4</v>
      </c>
      <c r="Q3" s="31">
        <v>2</v>
      </c>
      <c r="R3" s="31">
        <v>2</v>
      </c>
      <c r="S3" s="31">
        <v>2</v>
      </c>
      <c r="T3" s="31">
        <v>4</v>
      </c>
      <c r="U3" s="31">
        <v>25</v>
      </c>
      <c r="V3" s="31">
        <v>50</v>
      </c>
      <c r="W3" s="31">
        <v>26.33</v>
      </c>
      <c r="X3" s="54">
        <f>21.33+4</f>
        <v>25.33</v>
      </c>
      <c r="Y3" s="31">
        <v>11</v>
      </c>
      <c r="Z3" s="31">
        <v>5</v>
      </c>
      <c r="AA3" s="31">
        <v>6.67</v>
      </c>
      <c r="AB3" s="5">
        <v>318.95</v>
      </c>
      <c r="AC3" s="5">
        <f t="shared" si="0"/>
        <v>322.93</v>
      </c>
    </row>
    <row r="4" spans="1:29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31">
        <v>15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10</v>
      </c>
      <c r="O4" s="31">
        <v>25</v>
      </c>
      <c r="P4" s="31">
        <v>2</v>
      </c>
      <c r="Q4" s="31">
        <v>1.67</v>
      </c>
      <c r="R4" s="31">
        <v>3</v>
      </c>
      <c r="S4" s="31">
        <v>4</v>
      </c>
      <c r="T4" s="31">
        <v>2</v>
      </c>
      <c r="U4" s="31">
        <v>46.67</v>
      </c>
      <c r="V4" s="31">
        <v>50</v>
      </c>
      <c r="W4" s="31">
        <v>30</v>
      </c>
      <c r="X4" s="54">
        <f>20.33+4</f>
        <v>24.33</v>
      </c>
      <c r="Y4" s="31">
        <v>8.33</v>
      </c>
      <c r="Z4" s="31">
        <v>0.33</v>
      </c>
      <c r="AA4" s="31">
        <v>19.329999999999998</v>
      </c>
      <c r="AB4" s="5">
        <v>297.33999999999997</v>
      </c>
      <c r="AC4" s="5">
        <f t="shared" si="0"/>
        <v>301.32999999999993</v>
      </c>
    </row>
    <row r="5" spans="1:29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31">
        <v>15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10</v>
      </c>
      <c r="O5" s="31">
        <v>25</v>
      </c>
      <c r="P5" s="31">
        <v>4.33</v>
      </c>
      <c r="Q5" s="31">
        <v>2</v>
      </c>
      <c r="R5" s="31">
        <v>3.33</v>
      </c>
      <c r="S5" s="31">
        <v>1</v>
      </c>
      <c r="T5" s="31">
        <v>3</v>
      </c>
      <c r="U5" s="31">
        <v>0</v>
      </c>
      <c r="V5" s="31">
        <v>41.93</v>
      </c>
      <c r="W5" s="31">
        <v>26.33</v>
      </c>
      <c r="X5" s="54">
        <f>15.67+3</f>
        <v>18.670000000000002</v>
      </c>
      <c r="Y5" s="31">
        <v>9.33</v>
      </c>
      <c r="Z5" s="31">
        <v>0</v>
      </c>
      <c r="AA5" s="31">
        <v>9.33</v>
      </c>
      <c r="AB5" s="5">
        <v>283.13</v>
      </c>
      <c r="AC5" s="5">
        <f t="shared" si="0"/>
        <v>286.12</v>
      </c>
    </row>
    <row r="6" spans="1:29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31">
        <v>15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10</v>
      </c>
      <c r="O6" s="31">
        <v>25</v>
      </c>
      <c r="P6" s="31">
        <v>4.33</v>
      </c>
      <c r="Q6" s="31">
        <v>2</v>
      </c>
      <c r="R6" s="31">
        <v>3.33</v>
      </c>
      <c r="S6" s="31">
        <v>1</v>
      </c>
      <c r="T6" s="31">
        <v>3</v>
      </c>
      <c r="U6" s="31">
        <v>0</v>
      </c>
      <c r="V6" s="31">
        <v>19.93</v>
      </c>
      <c r="W6" s="31">
        <v>23.33</v>
      </c>
      <c r="X6" s="54">
        <f>15.33+3</f>
        <v>18.329999999999998</v>
      </c>
      <c r="Y6" s="31">
        <v>9</v>
      </c>
      <c r="Z6" s="31">
        <v>0</v>
      </c>
      <c r="AA6" s="31">
        <v>20.67</v>
      </c>
      <c r="AB6" s="5">
        <v>242.53</v>
      </c>
      <c r="AC6" s="5">
        <f t="shared" si="0"/>
        <v>245.51000000000005</v>
      </c>
    </row>
    <row r="7" spans="1:29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31">
        <v>15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10</v>
      </c>
      <c r="O7" s="31">
        <v>25</v>
      </c>
      <c r="P7" s="31">
        <v>2.67</v>
      </c>
      <c r="Q7" s="31">
        <v>2</v>
      </c>
      <c r="R7" s="31">
        <v>3</v>
      </c>
      <c r="S7" s="31">
        <v>2.67</v>
      </c>
      <c r="T7" s="31">
        <v>2.33</v>
      </c>
      <c r="U7" s="31">
        <v>0</v>
      </c>
      <c r="V7" s="31">
        <v>50</v>
      </c>
      <c r="W7" s="31">
        <v>5</v>
      </c>
      <c r="X7" s="54">
        <f>16.67+3</f>
        <v>19.670000000000002</v>
      </c>
      <c r="Y7" s="31">
        <v>10</v>
      </c>
      <c r="Z7" s="31">
        <v>0</v>
      </c>
      <c r="AA7" s="31">
        <v>24.33</v>
      </c>
      <c r="AB7" s="5">
        <v>229.36</v>
      </c>
      <c r="AC7" s="5">
        <f t="shared" si="0"/>
        <v>232.36</v>
      </c>
    </row>
    <row r="8" spans="1:29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31">
        <v>15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10</v>
      </c>
      <c r="O8" s="31">
        <v>25</v>
      </c>
      <c r="P8" s="31">
        <v>4.33</v>
      </c>
      <c r="Q8" s="31">
        <v>2</v>
      </c>
      <c r="R8" s="31">
        <v>3.33</v>
      </c>
      <c r="S8" s="31">
        <v>1</v>
      </c>
      <c r="T8" s="31">
        <v>3</v>
      </c>
      <c r="U8" s="31">
        <v>0</v>
      </c>
      <c r="V8" s="31">
        <v>19.73</v>
      </c>
      <c r="W8" s="31">
        <v>30</v>
      </c>
      <c r="X8" s="54">
        <f>14.67+3</f>
        <v>17.670000000000002</v>
      </c>
      <c r="Y8" s="31">
        <v>9.33</v>
      </c>
      <c r="Z8" s="31">
        <v>1</v>
      </c>
      <c r="AA8" s="31">
        <v>16</v>
      </c>
      <c r="AB8" s="31">
        <v>220</v>
      </c>
      <c r="AC8" s="5">
        <f t="shared" si="0"/>
        <v>222.99999999999997</v>
      </c>
    </row>
    <row r="9" spans="1:29" ht="24" x14ac:dyDescent="0.2">
      <c r="A9" s="5">
        <v>8</v>
      </c>
      <c r="B9" s="5">
        <v>8</v>
      </c>
      <c r="C9" s="25" t="s">
        <v>12</v>
      </c>
      <c r="D9" s="6" t="s">
        <v>66</v>
      </c>
      <c r="E9" s="31">
        <v>0</v>
      </c>
      <c r="F9" s="31">
        <v>5.5</v>
      </c>
      <c r="G9" s="31">
        <v>0</v>
      </c>
      <c r="H9" s="54">
        <v>20</v>
      </c>
      <c r="I9" s="31">
        <v>0</v>
      </c>
      <c r="J9" s="31">
        <v>4.53</v>
      </c>
      <c r="K9" s="31">
        <v>0</v>
      </c>
      <c r="L9" s="31">
        <v>0</v>
      </c>
      <c r="M9" s="31">
        <v>0</v>
      </c>
      <c r="N9" s="31">
        <v>10</v>
      </c>
      <c r="O9" s="31">
        <v>30</v>
      </c>
      <c r="P9" s="31">
        <v>4</v>
      </c>
      <c r="Q9" s="31">
        <v>2</v>
      </c>
      <c r="R9" s="31">
        <v>3.33</v>
      </c>
      <c r="S9" s="31">
        <v>3</v>
      </c>
      <c r="T9" s="31">
        <v>2</v>
      </c>
      <c r="U9" s="31">
        <v>0</v>
      </c>
      <c r="V9" s="31">
        <v>9.92</v>
      </c>
      <c r="W9" s="31">
        <v>0.33</v>
      </c>
      <c r="X9" s="54">
        <f>25.67+3</f>
        <v>28.67</v>
      </c>
      <c r="Y9" s="31">
        <v>8</v>
      </c>
      <c r="Z9" s="31">
        <v>1</v>
      </c>
      <c r="AA9" s="31">
        <v>11.67</v>
      </c>
      <c r="AB9" s="5">
        <v>145.94999999999999</v>
      </c>
      <c r="AC9" s="5">
        <f t="shared" si="0"/>
        <v>143.94999999999999</v>
      </c>
    </row>
    <row r="10" spans="1:29" ht="24" x14ac:dyDescent="0.2">
      <c r="A10" s="5">
        <v>9</v>
      </c>
      <c r="B10" s="5">
        <v>9</v>
      </c>
      <c r="C10" s="25" t="s">
        <v>35</v>
      </c>
      <c r="D10" s="6" t="s">
        <v>81</v>
      </c>
      <c r="E10" s="31">
        <v>27</v>
      </c>
      <c r="F10" s="31">
        <v>15</v>
      </c>
      <c r="G10" s="31">
        <v>0</v>
      </c>
      <c r="H10" s="31">
        <v>10</v>
      </c>
      <c r="I10" s="31">
        <v>0</v>
      </c>
      <c r="J10" s="31">
        <v>2.71</v>
      </c>
      <c r="K10" s="31">
        <v>0</v>
      </c>
      <c r="L10" s="31">
        <v>0</v>
      </c>
      <c r="M10" s="31">
        <v>0</v>
      </c>
      <c r="N10" s="31">
        <v>0</v>
      </c>
      <c r="O10" s="31">
        <v>30</v>
      </c>
      <c r="P10" s="31">
        <v>4</v>
      </c>
      <c r="Q10" s="31">
        <v>2</v>
      </c>
      <c r="R10" s="31">
        <v>5</v>
      </c>
      <c r="S10" s="31">
        <v>2</v>
      </c>
      <c r="T10" s="31">
        <v>4</v>
      </c>
      <c r="U10" s="31">
        <v>0</v>
      </c>
      <c r="V10" s="31">
        <v>3</v>
      </c>
      <c r="W10" s="31">
        <v>5</v>
      </c>
      <c r="X10" s="54">
        <f>16+3</f>
        <v>19</v>
      </c>
      <c r="Y10" s="31">
        <v>6.33</v>
      </c>
      <c r="Z10" s="31">
        <v>0</v>
      </c>
      <c r="AA10" s="31">
        <v>8</v>
      </c>
      <c r="AB10" s="5">
        <v>140.04</v>
      </c>
      <c r="AC10" s="5">
        <f t="shared" si="0"/>
        <v>143.04000000000002</v>
      </c>
    </row>
    <row r="11" spans="1:29" ht="15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31">
        <v>15</v>
      </c>
      <c r="G11" s="31">
        <v>0</v>
      </c>
      <c r="H11" s="54">
        <v>20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30</v>
      </c>
      <c r="P11" s="31">
        <v>4</v>
      </c>
      <c r="Q11" s="31">
        <v>2.33</v>
      </c>
      <c r="R11" s="31">
        <v>2.67</v>
      </c>
      <c r="S11" s="31">
        <v>3</v>
      </c>
      <c r="T11" s="31">
        <v>2.67</v>
      </c>
      <c r="U11" s="31">
        <v>0</v>
      </c>
      <c r="V11" s="31">
        <v>0</v>
      </c>
      <c r="W11" s="31">
        <v>6</v>
      </c>
      <c r="X11" s="54">
        <f>26.33+3</f>
        <v>29.33</v>
      </c>
      <c r="Y11" s="31">
        <v>1</v>
      </c>
      <c r="Z11" s="31">
        <v>3</v>
      </c>
      <c r="AA11" s="31">
        <v>5.67</v>
      </c>
      <c r="AB11" s="5">
        <v>131.27000000000001</v>
      </c>
      <c r="AC11" s="5">
        <f t="shared" si="0"/>
        <v>129.28</v>
      </c>
    </row>
    <row r="12" spans="1:29" ht="15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31">
        <v>12.57</v>
      </c>
      <c r="G12" s="31">
        <v>0</v>
      </c>
      <c r="H12" s="54">
        <v>20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30</v>
      </c>
      <c r="P12" s="31">
        <v>4</v>
      </c>
      <c r="Q12" s="31">
        <v>2.33</v>
      </c>
      <c r="R12" s="31">
        <v>2.67</v>
      </c>
      <c r="S12" s="31">
        <v>3</v>
      </c>
      <c r="T12" s="31">
        <v>2.67</v>
      </c>
      <c r="U12" s="31">
        <v>0</v>
      </c>
      <c r="V12" s="31">
        <v>0</v>
      </c>
      <c r="W12" s="31">
        <v>6</v>
      </c>
      <c r="X12" s="54" t="s">
        <v>212</v>
      </c>
      <c r="Y12" s="31">
        <v>1</v>
      </c>
      <c r="Z12" s="31">
        <v>3</v>
      </c>
      <c r="AA12" s="31">
        <v>5.67</v>
      </c>
      <c r="AB12" s="5">
        <v>128.18</v>
      </c>
      <c r="AC12" s="5">
        <f t="shared" si="0"/>
        <v>97.52000000000001</v>
      </c>
    </row>
    <row r="13" spans="1:29" ht="15" x14ac:dyDescent="0.2">
      <c r="A13" s="5">
        <v>13</v>
      </c>
      <c r="B13" s="5">
        <v>12</v>
      </c>
      <c r="C13" s="25" t="s">
        <v>12</v>
      </c>
      <c r="D13" s="6" t="s">
        <v>67</v>
      </c>
      <c r="E13" s="31">
        <v>0</v>
      </c>
      <c r="F13" s="31">
        <v>13.79</v>
      </c>
      <c r="G13" s="31">
        <v>0</v>
      </c>
      <c r="H13" s="31">
        <v>20</v>
      </c>
      <c r="I13" s="31">
        <v>0</v>
      </c>
      <c r="J13" s="31">
        <v>4.53</v>
      </c>
      <c r="K13" s="31">
        <v>0</v>
      </c>
      <c r="L13" s="31">
        <v>0</v>
      </c>
      <c r="M13" s="31">
        <v>0</v>
      </c>
      <c r="N13" s="31">
        <v>0</v>
      </c>
      <c r="O13" s="31">
        <v>30</v>
      </c>
      <c r="P13" s="31">
        <v>4</v>
      </c>
      <c r="Q13" s="31">
        <v>2</v>
      </c>
      <c r="R13" s="31">
        <v>3.33</v>
      </c>
      <c r="S13" s="31">
        <v>3</v>
      </c>
      <c r="T13" s="31">
        <v>2</v>
      </c>
      <c r="U13" s="31">
        <v>0</v>
      </c>
      <c r="V13" s="31">
        <v>0</v>
      </c>
      <c r="W13" s="31">
        <v>5.33</v>
      </c>
      <c r="X13" s="54">
        <v>30</v>
      </c>
      <c r="Y13" s="31">
        <v>0.33</v>
      </c>
      <c r="Z13" s="31">
        <v>0</v>
      </c>
      <c r="AA13" s="31">
        <v>5</v>
      </c>
      <c r="AB13" s="5">
        <v>120.32</v>
      </c>
      <c r="AC13" s="5">
        <f t="shared" si="0"/>
        <v>123.30999999999999</v>
      </c>
    </row>
    <row r="14" spans="1:29" ht="15" x14ac:dyDescent="0.2">
      <c r="A14" s="5">
        <v>12</v>
      </c>
      <c r="B14" s="5">
        <v>13</v>
      </c>
      <c r="C14" s="25" t="s">
        <v>12</v>
      </c>
      <c r="D14" s="6" t="s">
        <v>65</v>
      </c>
      <c r="E14" s="31">
        <v>0</v>
      </c>
      <c r="F14" s="31">
        <v>6.28</v>
      </c>
      <c r="G14" s="31">
        <v>0</v>
      </c>
      <c r="H14" s="54">
        <v>20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30</v>
      </c>
      <c r="P14" s="31">
        <v>4</v>
      </c>
      <c r="Q14" s="31">
        <v>2.33</v>
      </c>
      <c r="R14" s="31">
        <v>2.67</v>
      </c>
      <c r="S14" s="31">
        <v>3</v>
      </c>
      <c r="T14" s="31">
        <v>2.67</v>
      </c>
      <c r="U14" s="31">
        <v>0</v>
      </c>
      <c r="V14" s="31">
        <v>0</v>
      </c>
      <c r="W14" s="31">
        <v>6</v>
      </c>
      <c r="X14" s="54">
        <v>30</v>
      </c>
      <c r="Y14" s="31">
        <v>1</v>
      </c>
      <c r="Z14" s="31">
        <v>3</v>
      </c>
      <c r="AA14" s="31">
        <v>5.67</v>
      </c>
      <c r="AB14" s="5">
        <v>123.23</v>
      </c>
      <c r="AC14" s="5">
        <f t="shared" si="0"/>
        <v>121.23</v>
      </c>
    </row>
    <row r="15" spans="1:29" ht="15" x14ac:dyDescent="0.2">
      <c r="A15" s="5">
        <v>14</v>
      </c>
      <c r="B15" s="5">
        <v>14</v>
      </c>
      <c r="C15" s="25" t="s">
        <v>12</v>
      </c>
      <c r="D15" s="6" t="s">
        <v>68</v>
      </c>
      <c r="E15" s="31">
        <v>0</v>
      </c>
      <c r="F15" s="31">
        <v>9.3800000000000008</v>
      </c>
      <c r="G15" s="31">
        <v>0</v>
      </c>
      <c r="H15" s="31">
        <v>20</v>
      </c>
      <c r="I15" s="31">
        <v>0</v>
      </c>
      <c r="J15" s="31">
        <v>4.6100000000000003</v>
      </c>
      <c r="K15" s="31">
        <v>0</v>
      </c>
      <c r="L15" s="31">
        <v>0</v>
      </c>
      <c r="M15" s="31">
        <v>0</v>
      </c>
      <c r="N15" s="31">
        <v>0</v>
      </c>
      <c r="O15" s="31">
        <v>30</v>
      </c>
      <c r="P15" s="31">
        <v>4</v>
      </c>
      <c r="Q15" s="31">
        <v>2</v>
      </c>
      <c r="R15" s="31">
        <v>3.33</v>
      </c>
      <c r="S15" s="31">
        <v>3</v>
      </c>
      <c r="T15" s="31">
        <v>2</v>
      </c>
      <c r="U15" s="31">
        <v>0</v>
      </c>
      <c r="V15" s="31">
        <v>0</v>
      </c>
      <c r="W15" s="31">
        <v>5.33</v>
      </c>
      <c r="X15" s="54">
        <f>26.33+3</f>
        <v>29.33</v>
      </c>
      <c r="Y15" s="31">
        <v>0.33</v>
      </c>
      <c r="Z15" s="31">
        <v>0</v>
      </c>
      <c r="AA15" s="31">
        <v>5</v>
      </c>
      <c r="AB15" s="5">
        <v>115.32</v>
      </c>
      <c r="AC15" s="5">
        <f t="shared" si="0"/>
        <v>118.31</v>
      </c>
    </row>
    <row r="16" spans="1:29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26"/>
    </row>
    <row r="17" spans="3:29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26"/>
    </row>
    <row r="18" spans="3:29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26"/>
    </row>
    <row r="19" spans="3:29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26"/>
    </row>
    <row r="20" spans="3:29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3:29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3"/>
      <c r="O21" s="13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3:29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3"/>
      <c r="O22" s="13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3:29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3"/>
      <c r="O23" s="13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3:29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3"/>
      <c r="O24" s="13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3:29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3"/>
      <c r="O25" s="13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3:29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3"/>
      <c r="O26" s="13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3:29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3"/>
      <c r="O27" s="13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3:29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3"/>
      <c r="O28" s="13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3:29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3"/>
      <c r="O29" s="13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3:29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3"/>
      <c r="O30" s="13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3:29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3"/>
      <c r="O31" s="13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3:29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3"/>
      <c r="O32" s="13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3:28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3"/>
      <c r="O33" s="13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3:28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3"/>
      <c r="O34" s="13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3:28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3"/>
      <c r="O35" s="13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3:28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3"/>
      <c r="O36" s="13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3:28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3"/>
      <c r="O37" s="13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3:28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3"/>
      <c r="O38" s="13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3:28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3"/>
      <c r="O39" s="13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3:28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3"/>
      <c r="O40" s="13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3:28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3"/>
      <c r="O41" s="13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3:28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3"/>
      <c r="O42" s="13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3:28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3"/>
      <c r="O43" s="13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3:28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3"/>
      <c r="O44" s="13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3:28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3"/>
      <c r="O45" s="13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</row>
    <row r="46" spans="3:28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3"/>
      <c r="O46" s="13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</row>
    <row r="47" spans="3:28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3"/>
      <c r="O47" s="13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</row>
    <row r="48" spans="3:28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3"/>
      <c r="O48" s="13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3:28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3"/>
      <c r="O49" s="13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  <row r="50" spans="3:28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3"/>
      <c r="O50" s="13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</row>
    <row r="51" spans="3:28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3"/>
      <c r="O51" s="13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</row>
    <row r="52" spans="3:28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3"/>
      <c r="O52" s="13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</row>
    <row r="53" spans="3:28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</row>
    <row r="54" spans="3:28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3"/>
      <c r="O54" s="13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</row>
    <row r="55" spans="3:28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3"/>
      <c r="O55" s="13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</row>
    <row r="56" spans="3:28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3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</row>
    <row r="57" spans="3:28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3"/>
      <c r="O57" s="13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</row>
    <row r="58" spans="3:28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3"/>
      <c r="O58" s="13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</row>
    <row r="59" spans="3:28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3"/>
      <c r="O59" s="13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</row>
    <row r="60" spans="3:28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3"/>
      <c r="O60" s="13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</row>
    <row r="61" spans="3:28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3"/>
      <c r="O61" s="13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</row>
    <row r="62" spans="3:28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3"/>
      <c r="O62" s="13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</row>
    <row r="63" spans="3:28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3"/>
      <c r="O63" s="13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</row>
    <row r="64" spans="3:28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3"/>
      <c r="O64" s="13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</row>
    <row r="65" spans="3:28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3"/>
      <c r="O65" s="13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</row>
    <row r="66" spans="3:28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3"/>
      <c r="O66" s="13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</row>
    <row r="67" spans="3:28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3"/>
      <c r="O67" s="13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</row>
    <row r="68" spans="3:28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3"/>
      <c r="O68" s="13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</row>
    <row r="69" spans="3:28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3"/>
      <c r="O69" s="13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</row>
    <row r="70" spans="3:28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3"/>
      <c r="O70" s="13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</row>
    <row r="71" spans="3:28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3"/>
      <c r="O71" s="13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</row>
    <row r="72" spans="3:28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3"/>
      <c r="O72" s="13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</row>
    <row r="73" spans="3:28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3"/>
      <c r="O73" s="13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</row>
    <row r="74" spans="3:28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3"/>
      <c r="O74" s="13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</row>
    <row r="75" spans="3:28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3"/>
      <c r="O75" s="13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</row>
    <row r="76" spans="3:28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3"/>
      <c r="O76" s="13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</row>
    <row r="77" spans="3:28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3"/>
      <c r="O77" s="13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</row>
  </sheetData>
  <autoFilter ref="A1:AC15" xr:uid="{00000000-0001-0000-0100-000000000000}">
    <sortState xmlns:xlrd2="http://schemas.microsoft.com/office/spreadsheetml/2017/richdata2" ref="A2:AC15">
      <sortCondition ref="B1:B15"/>
    </sortState>
  </autoFilter>
  <conditionalFormatting sqref="X1:X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94" fitToHeight="0" orientation="landscape" r:id="rId1"/>
  <headerFooter>
    <oddHeader>&amp;LAppendix A – Scoring Scenarios &amp;CQuestions 6f. and 7a.</oddHeader>
    <oddFooter>&amp;L&amp;"Arial,Bold"&amp;8Date: 3/27/2026&amp;C&amp;"Arial,Bold"&amp;8School Construction Grant Fund&amp;R&amp;"Arial,Bold"&amp;8Page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E832-62B9-45DD-86F7-3BA6C6CABD97}">
  <sheetPr>
    <pageSetUpPr fitToPage="1"/>
  </sheetPr>
  <dimension ref="A1:AE78"/>
  <sheetViews>
    <sheetView showWhiteSpace="0" zoomScaleNormal="100" zoomScaleSheetLayoutView="108" zoomScalePageLayoutView="70" workbookViewId="0">
      <selection activeCell="E2" sqref="E2:AB2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6" width="6.140625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71093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1" s="2" customFormat="1" ht="24.75" customHeight="1" thickBot="1" x14ac:dyDescent="0.25">
      <c r="C1" s="48"/>
      <c r="D1" s="48"/>
      <c r="E1" s="48" t="s">
        <v>178</v>
      </c>
      <c r="F1" s="48" t="s">
        <v>179</v>
      </c>
      <c r="G1" s="48" t="s">
        <v>180</v>
      </c>
      <c r="H1" s="48" t="s">
        <v>181</v>
      </c>
      <c r="I1" s="48" t="s">
        <v>182</v>
      </c>
      <c r="J1" s="48" t="s">
        <v>173</v>
      </c>
      <c r="K1" s="48" t="s">
        <v>174</v>
      </c>
      <c r="L1" s="48" t="s">
        <v>174</v>
      </c>
      <c r="M1" s="48" t="s">
        <v>175</v>
      </c>
      <c r="N1" s="48" t="s">
        <v>213</v>
      </c>
      <c r="O1" s="48" t="s">
        <v>176</v>
      </c>
      <c r="P1" s="48" t="s">
        <v>177</v>
      </c>
      <c r="Q1" s="48" t="s">
        <v>183</v>
      </c>
      <c r="R1" s="48" t="s">
        <v>184</v>
      </c>
      <c r="S1" s="48" t="s">
        <v>185</v>
      </c>
      <c r="T1" s="48" t="s">
        <v>186</v>
      </c>
      <c r="U1" s="48" t="s">
        <v>187</v>
      </c>
      <c r="V1" s="48" t="s">
        <v>188</v>
      </c>
      <c r="W1" s="48" t="s">
        <v>189</v>
      </c>
      <c r="X1" s="48" t="s">
        <v>190</v>
      </c>
      <c r="Y1" s="48" t="s">
        <v>191</v>
      </c>
      <c r="Z1" s="48" t="s">
        <v>192</v>
      </c>
      <c r="AA1" s="48" t="s">
        <v>193</v>
      </c>
      <c r="AB1" s="48" t="s">
        <v>194</v>
      </c>
      <c r="AC1" s="48"/>
      <c r="AD1" s="48"/>
    </row>
    <row r="2" spans="1:31" s="10" customFormat="1" ht="68.25" thickBot="1" x14ac:dyDescent="0.25">
      <c r="A2" s="35" t="s">
        <v>169</v>
      </c>
      <c r="B2" s="53" t="s">
        <v>180</v>
      </c>
      <c r="C2" s="8" t="s">
        <v>0</v>
      </c>
      <c r="D2" s="8" t="s">
        <v>1</v>
      </c>
      <c r="E2" s="8" t="s">
        <v>214</v>
      </c>
      <c r="F2" s="8" t="s">
        <v>215</v>
      </c>
      <c r="G2" s="8" t="s">
        <v>216</v>
      </c>
      <c r="H2" s="8" t="s">
        <v>217</v>
      </c>
      <c r="I2" s="8" t="s">
        <v>218</v>
      </c>
      <c r="J2" s="8" t="s">
        <v>219</v>
      </c>
      <c r="K2" s="8" t="s">
        <v>220</v>
      </c>
      <c r="L2" s="8" t="s">
        <v>221</v>
      </c>
      <c r="M2" s="8" t="s">
        <v>222</v>
      </c>
      <c r="N2" s="8" t="s">
        <v>240</v>
      </c>
      <c r="O2" s="8" t="s">
        <v>223</v>
      </c>
      <c r="P2" s="8" t="s">
        <v>224</v>
      </c>
      <c r="Q2" s="8" t="s">
        <v>225</v>
      </c>
      <c r="R2" s="8" t="s">
        <v>226</v>
      </c>
      <c r="S2" s="8" t="s">
        <v>227</v>
      </c>
      <c r="T2" s="8" t="s">
        <v>228</v>
      </c>
      <c r="U2" s="8" t="s">
        <v>229</v>
      </c>
      <c r="V2" s="8" t="s">
        <v>230</v>
      </c>
      <c r="W2" s="8" t="s">
        <v>231</v>
      </c>
      <c r="X2" s="8" t="s">
        <v>232</v>
      </c>
      <c r="Y2" s="8" t="s">
        <v>233</v>
      </c>
      <c r="Z2" s="8" t="s">
        <v>234</v>
      </c>
      <c r="AA2" s="8" t="s">
        <v>235</v>
      </c>
      <c r="AB2" s="8" t="s">
        <v>236</v>
      </c>
      <c r="AC2" s="8" t="s">
        <v>2</v>
      </c>
      <c r="AD2" s="9" t="s">
        <v>180</v>
      </c>
    </row>
    <row r="3" spans="1:31" ht="21" customHeight="1" x14ac:dyDescent="0.2">
      <c r="A3" s="5">
        <v>1</v>
      </c>
      <c r="B3" s="5">
        <v>1</v>
      </c>
      <c r="C3" s="25" t="s">
        <v>61</v>
      </c>
      <c r="D3" s="6" t="s">
        <v>79</v>
      </c>
      <c r="E3" s="31">
        <v>30</v>
      </c>
      <c r="F3" s="31">
        <v>0</v>
      </c>
      <c r="G3" s="31">
        <v>0</v>
      </c>
      <c r="H3" s="31">
        <v>20</v>
      </c>
      <c r="I3" s="31">
        <v>0</v>
      </c>
      <c r="J3" s="31">
        <v>2.35</v>
      </c>
      <c r="K3" s="31">
        <v>50</v>
      </c>
      <c r="L3" s="31">
        <v>30</v>
      </c>
      <c r="M3" s="31">
        <v>23.15</v>
      </c>
      <c r="N3" s="31">
        <v>18.73</v>
      </c>
      <c r="O3" s="31">
        <v>10</v>
      </c>
      <c r="P3" s="31">
        <v>25</v>
      </c>
      <c r="Q3" s="31">
        <v>2.33</v>
      </c>
      <c r="R3" s="31">
        <v>1.33</v>
      </c>
      <c r="S3" s="31">
        <v>3.33</v>
      </c>
      <c r="T3" s="31">
        <v>1.67</v>
      </c>
      <c r="U3" s="31">
        <v>1</v>
      </c>
      <c r="V3" s="31">
        <v>50</v>
      </c>
      <c r="W3" s="31">
        <v>50</v>
      </c>
      <c r="X3" s="31">
        <v>38.33</v>
      </c>
      <c r="Y3" s="31">
        <v>21.33</v>
      </c>
      <c r="Z3" s="31">
        <v>0</v>
      </c>
      <c r="AA3" s="31">
        <v>5</v>
      </c>
      <c r="AB3" s="31">
        <v>0</v>
      </c>
      <c r="AC3" s="5">
        <v>364.83</v>
      </c>
      <c r="AD3" s="31">
        <f t="shared" ref="AD3:AD16" si="0">SUM(E3:AB3)</f>
        <v>383.54999999999995</v>
      </c>
      <c r="AE3" s="70"/>
    </row>
    <row r="4" spans="1:31" ht="20.25" customHeight="1" x14ac:dyDescent="0.2">
      <c r="A4" s="5">
        <v>2</v>
      </c>
      <c r="B4" s="5">
        <v>2</v>
      </c>
      <c r="C4" s="25" t="s">
        <v>20</v>
      </c>
      <c r="D4" s="6" t="s">
        <v>78</v>
      </c>
      <c r="E4" s="31">
        <v>30</v>
      </c>
      <c r="F4" s="31">
        <v>13.08</v>
      </c>
      <c r="G4" s="31">
        <v>0</v>
      </c>
      <c r="H4" s="31">
        <v>20</v>
      </c>
      <c r="I4" s="31">
        <v>0</v>
      </c>
      <c r="J4" s="31">
        <v>2.62</v>
      </c>
      <c r="K4" s="31">
        <v>11.39</v>
      </c>
      <c r="L4" s="31">
        <v>19.03</v>
      </c>
      <c r="M4" s="31">
        <v>23.48</v>
      </c>
      <c r="N4" s="31">
        <v>18.75</v>
      </c>
      <c r="O4" s="31">
        <v>10</v>
      </c>
      <c r="P4" s="31">
        <v>30</v>
      </c>
      <c r="Q4" s="31">
        <v>4</v>
      </c>
      <c r="R4" s="31">
        <v>2</v>
      </c>
      <c r="S4" s="31">
        <v>2</v>
      </c>
      <c r="T4" s="31">
        <v>2</v>
      </c>
      <c r="U4" s="31">
        <v>4</v>
      </c>
      <c r="V4" s="31">
        <v>25</v>
      </c>
      <c r="W4" s="31">
        <v>50</v>
      </c>
      <c r="X4" s="31">
        <v>26.33</v>
      </c>
      <c r="Y4" s="31">
        <v>21.33</v>
      </c>
      <c r="Z4" s="31">
        <v>11</v>
      </c>
      <c r="AA4" s="31">
        <v>5</v>
      </c>
      <c r="AB4" s="31">
        <v>6.67</v>
      </c>
      <c r="AC4" s="5">
        <v>318.95</v>
      </c>
      <c r="AD4" s="31">
        <f t="shared" si="0"/>
        <v>337.68</v>
      </c>
      <c r="AE4" s="70"/>
    </row>
    <row r="5" spans="1:31" ht="24.75" customHeight="1" x14ac:dyDescent="0.2">
      <c r="A5" s="5">
        <v>3</v>
      </c>
      <c r="B5" s="5">
        <v>3</v>
      </c>
      <c r="C5" s="25" t="s">
        <v>27</v>
      </c>
      <c r="D5" s="6" t="s">
        <v>113</v>
      </c>
      <c r="E5" s="31">
        <v>30</v>
      </c>
      <c r="F5" s="31">
        <v>15</v>
      </c>
      <c r="G5" s="31">
        <v>0</v>
      </c>
      <c r="H5" s="31">
        <v>10</v>
      </c>
      <c r="I5" s="31">
        <v>0</v>
      </c>
      <c r="J5" s="31">
        <v>1.54</v>
      </c>
      <c r="K5" s="31">
        <v>0</v>
      </c>
      <c r="L5" s="31">
        <v>0</v>
      </c>
      <c r="M5" s="31">
        <v>18.13</v>
      </c>
      <c r="N5" s="31">
        <v>16.77</v>
      </c>
      <c r="O5" s="31">
        <v>10</v>
      </c>
      <c r="P5" s="31">
        <v>25</v>
      </c>
      <c r="Q5" s="31">
        <v>2</v>
      </c>
      <c r="R5" s="31">
        <v>1.67</v>
      </c>
      <c r="S5" s="31">
        <v>3</v>
      </c>
      <c r="T5" s="31">
        <v>4</v>
      </c>
      <c r="U5" s="31">
        <v>2</v>
      </c>
      <c r="V5" s="31">
        <v>46.67</v>
      </c>
      <c r="W5" s="31">
        <v>50</v>
      </c>
      <c r="X5" s="31">
        <v>30</v>
      </c>
      <c r="Y5" s="31">
        <v>20.329999999999998</v>
      </c>
      <c r="Z5" s="31">
        <v>8.33</v>
      </c>
      <c r="AA5" s="31">
        <v>0.33</v>
      </c>
      <c r="AB5" s="31">
        <v>19.329999999999998</v>
      </c>
      <c r="AC5" s="5">
        <v>297.33999999999997</v>
      </c>
      <c r="AD5" s="31">
        <f t="shared" si="0"/>
        <v>314.09999999999991</v>
      </c>
      <c r="AE5" s="70"/>
    </row>
    <row r="6" spans="1:31" ht="25.5" customHeight="1" x14ac:dyDescent="0.2">
      <c r="A6" s="5">
        <v>4</v>
      </c>
      <c r="B6" s="5">
        <v>4</v>
      </c>
      <c r="C6" s="25" t="s">
        <v>17</v>
      </c>
      <c r="D6" s="6" t="s">
        <v>167</v>
      </c>
      <c r="E6" s="31">
        <v>30</v>
      </c>
      <c r="F6" s="31">
        <v>15</v>
      </c>
      <c r="G6" s="31">
        <v>30</v>
      </c>
      <c r="H6" s="31">
        <v>10</v>
      </c>
      <c r="I6" s="31">
        <v>0</v>
      </c>
      <c r="J6" s="31">
        <v>2.58</v>
      </c>
      <c r="K6" s="31">
        <v>14.4</v>
      </c>
      <c r="L6" s="31">
        <v>8.64</v>
      </c>
      <c r="M6" s="31">
        <v>21.25</v>
      </c>
      <c r="N6" s="31">
        <v>18.39</v>
      </c>
      <c r="O6" s="31">
        <v>10</v>
      </c>
      <c r="P6" s="31">
        <v>25</v>
      </c>
      <c r="Q6" s="31">
        <v>4.33</v>
      </c>
      <c r="R6" s="31">
        <v>2</v>
      </c>
      <c r="S6" s="31">
        <v>3.33</v>
      </c>
      <c r="T6" s="31">
        <v>1</v>
      </c>
      <c r="U6" s="31">
        <v>3</v>
      </c>
      <c r="V6" s="31">
        <v>0</v>
      </c>
      <c r="W6" s="31">
        <v>41.93</v>
      </c>
      <c r="X6" s="31">
        <v>26.33</v>
      </c>
      <c r="Y6" s="31">
        <v>15.67</v>
      </c>
      <c r="Z6" s="31">
        <v>9.33</v>
      </c>
      <c r="AA6" s="31">
        <v>0</v>
      </c>
      <c r="AB6" s="31">
        <v>9.33</v>
      </c>
      <c r="AC6" s="5">
        <v>283.13</v>
      </c>
      <c r="AD6" s="31">
        <f t="shared" si="0"/>
        <v>301.51</v>
      </c>
      <c r="AE6" s="70"/>
    </row>
    <row r="7" spans="1:31" ht="30" customHeight="1" x14ac:dyDescent="0.2">
      <c r="A7" s="5">
        <v>5</v>
      </c>
      <c r="B7" s="5">
        <v>5</v>
      </c>
      <c r="C7" s="25" t="s">
        <v>17</v>
      </c>
      <c r="D7" s="38" t="s">
        <v>170</v>
      </c>
      <c r="E7" s="31">
        <v>24</v>
      </c>
      <c r="F7" s="31">
        <v>15</v>
      </c>
      <c r="G7" s="31">
        <v>0</v>
      </c>
      <c r="H7" s="31">
        <v>10</v>
      </c>
      <c r="I7" s="31">
        <v>0</v>
      </c>
      <c r="J7" s="31">
        <v>2.58</v>
      </c>
      <c r="K7" s="31">
        <v>20.3</v>
      </c>
      <c r="L7" s="31">
        <v>12.18</v>
      </c>
      <c r="M7" s="31">
        <v>21.53</v>
      </c>
      <c r="N7" s="31">
        <v>18.39</v>
      </c>
      <c r="O7" s="31">
        <v>10</v>
      </c>
      <c r="P7" s="31">
        <v>25</v>
      </c>
      <c r="Q7" s="31">
        <v>4.33</v>
      </c>
      <c r="R7" s="31">
        <v>2</v>
      </c>
      <c r="S7" s="31">
        <v>3.33</v>
      </c>
      <c r="T7" s="31">
        <v>1</v>
      </c>
      <c r="U7" s="31">
        <v>3</v>
      </c>
      <c r="V7" s="31">
        <v>0</v>
      </c>
      <c r="W7" s="31">
        <v>19.93</v>
      </c>
      <c r="X7" s="31">
        <v>23.33</v>
      </c>
      <c r="Y7" s="31">
        <v>15.33</v>
      </c>
      <c r="Z7" s="31">
        <v>9</v>
      </c>
      <c r="AA7" s="31">
        <v>0</v>
      </c>
      <c r="AB7" s="31">
        <v>20.67</v>
      </c>
      <c r="AC7" s="5">
        <v>242.53</v>
      </c>
      <c r="AD7" s="31">
        <f t="shared" si="0"/>
        <v>260.90000000000003</v>
      </c>
      <c r="AE7" s="70"/>
    </row>
    <row r="8" spans="1:31" ht="24" x14ac:dyDescent="0.2">
      <c r="A8" s="5">
        <v>6</v>
      </c>
      <c r="B8" s="5">
        <v>6</v>
      </c>
      <c r="C8" s="25" t="s">
        <v>22</v>
      </c>
      <c r="D8" s="6" t="s">
        <v>114</v>
      </c>
      <c r="E8" s="31">
        <v>30</v>
      </c>
      <c r="F8" s="31">
        <v>15</v>
      </c>
      <c r="G8" s="31">
        <v>0</v>
      </c>
      <c r="H8" s="31">
        <v>10</v>
      </c>
      <c r="I8" s="31">
        <v>0</v>
      </c>
      <c r="J8" s="31">
        <v>2.68</v>
      </c>
      <c r="K8" s="31">
        <v>0</v>
      </c>
      <c r="L8" s="31">
        <v>0</v>
      </c>
      <c r="M8" s="31">
        <v>18.010000000000002</v>
      </c>
      <c r="N8" s="31">
        <v>17.940000000000001</v>
      </c>
      <c r="O8" s="31">
        <v>10</v>
      </c>
      <c r="P8" s="31">
        <v>25</v>
      </c>
      <c r="Q8" s="31">
        <v>2.67</v>
      </c>
      <c r="R8" s="31">
        <v>2</v>
      </c>
      <c r="S8" s="31">
        <v>3</v>
      </c>
      <c r="T8" s="31">
        <v>2.67</v>
      </c>
      <c r="U8" s="31">
        <v>2.33</v>
      </c>
      <c r="V8" s="31">
        <v>0</v>
      </c>
      <c r="W8" s="31">
        <v>50</v>
      </c>
      <c r="X8" s="31">
        <v>5</v>
      </c>
      <c r="Y8" s="31">
        <v>16.670000000000002</v>
      </c>
      <c r="Z8" s="31">
        <v>10</v>
      </c>
      <c r="AA8" s="31">
        <v>0</v>
      </c>
      <c r="AB8" s="31">
        <v>24.33</v>
      </c>
      <c r="AC8" s="5">
        <v>229.36</v>
      </c>
      <c r="AD8" s="31">
        <f t="shared" si="0"/>
        <v>247.29999999999995</v>
      </c>
      <c r="AE8" s="70"/>
    </row>
    <row r="9" spans="1:31" ht="24" x14ac:dyDescent="0.2">
      <c r="A9" s="5">
        <v>7</v>
      </c>
      <c r="B9" s="5">
        <v>7</v>
      </c>
      <c r="C9" s="25" t="s">
        <v>17</v>
      </c>
      <c r="D9" s="6" t="s">
        <v>168</v>
      </c>
      <c r="E9" s="31">
        <v>9</v>
      </c>
      <c r="F9" s="31">
        <v>15</v>
      </c>
      <c r="G9" s="31">
        <v>0</v>
      </c>
      <c r="H9" s="31">
        <v>10</v>
      </c>
      <c r="I9" s="31">
        <v>0</v>
      </c>
      <c r="J9" s="31">
        <v>2.58</v>
      </c>
      <c r="K9" s="31">
        <v>7.62</v>
      </c>
      <c r="L9" s="31">
        <v>14.77</v>
      </c>
      <c r="M9" s="31">
        <v>21.64</v>
      </c>
      <c r="N9" s="31">
        <v>18.39</v>
      </c>
      <c r="O9" s="31">
        <v>10</v>
      </c>
      <c r="P9" s="31">
        <v>25</v>
      </c>
      <c r="Q9" s="31">
        <v>4.33</v>
      </c>
      <c r="R9" s="31">
        <v>2</v>
      </c>
      <c r="S9" s="31">
        <v>3.33</v>
      </c>
      <c r="T9" s="31">
        <v>1</v>
      </c>
      <c r="U9" s="31">
        <v>3</v>
      </c>
      <c r="V9" s="31">
        <v>0</v>
      </c>
      <c r="W9" s="31">
        <v>19.73</v>
      </c>
      <c r="X9" s="31">
        <v>30</v>
      </c>
      <c r="Y9" s="31">
        <v>14.67</v>
      </c>
      <c r="Z9" s="31">
        <v>9.33</v>
      </c>
      <c r="AA9" s="31">
        <v>1</v>
      </c>
      <c r="AB9" s="31">
        <v>16</v>
      </c>
      <c r="AC9" s="31">
        <v>220</v>
      </c>
      <c r="AD9" s="31">
        <f t="shared" si="0"/>
        <v>238.39000000000001</v>
      </c>
      <c r="AE9" s="70"/>
    </row>
    <row r="10" spans="1:31" ht="24" x14ac:dyDescent="0.2">
      <c r="A10" s="5">
        <v>8</v>
      </c>
      <c r="B10" s="5">
        <v>8</v>
      </c>
      <c r="C10" s="25" t="s">
        <v>12</v>
      </c>
      <c r="D10" s="6" t="s">
        <v>66</v>
      </c>
      <c r="E10" s="31">
        <v>0</v>
      </c>
      <c r="F10" s="31">
        <v>5.5</v>
      </c>
      <c r="G10" s="31">
        <v>0</v>
      </c>
      <c r="H10" s="31">
        <v>25</v>
      </c>
      <c r="I10" s="31">
        <v>0</v>
      </c>
      <c r="J10" s="31">
        <v>4.53</v>
      </c>
      <c r="K10" s="31">
        <v>0</v>
      </c>
      <c r="L10" s="31">
        <v>0</v>
      </c>
      <c r="M10" s="31">
        <v>0</v>
      </c>
      <c r="N10" s="31">
        <v>0</v>
      </c>
      <c r="O10" s="31">
        <v>10</v>
      </c>
      <c r="P10" s="31">
        <v>30</v>
      </c>
      <c r="Q10" s="31">
        <v>4</v>
      </c>
      <c r="R10" s="31">
        <v>2</v>
      </c>
      <c r="S10" s="31">
        <v>3.33</v>
      </c>
      <c r="T10" s="31">
        <v>3</v>
      </c>
      <c r="U10" s="31">
        <v>2</v>
      </c>
      <c r="V10" s="31">
        <v>0</v>
      </c>
      <c r="W10" s="31">
        <v>9.92</v>
      </c>
      <c r="X10" s="31">
        <v>0.33</v>
      </c>
      <c r="Y10" s="31">
        <v>25.67</v>
      </c>
      <c r="Z10" s="31">
        <v>8</v>
      </c>
      <c r="AA10" s="31">
        <v>1</v>
      </c>
      <c r="AB10" s="31">
        <v>11.67</v>
      </c>
      <c r="AC10" s="5">
        <v>145.94999999999999</v>
      </c>
      <c r="AD10" s="31">
        <f t="shared" si="0"/>
        <v>145.94999999999999</v>
      </c>
      <c r="AE10" s="70"/>
    </row>
    <row r="11" spans="1:31" ht="24" x14ac:dyDescent="0.2">
      <c r="A11" s="5">
        <v>9</v>
      </c>
      <c r="B11" s="5">
        <v>9</v>
      </c>
      <c r="C11" s="25" t="s">
        <v>35</v>
      </c>
      <c r="D11" s="6" t="s">
        <v>81</v>
      </c>
      <c r="E11" s="31">
        <v>27</v>
      </c>
      <c r="F11" s="31">
        <v>15</v>
      </c>
      <c r="G11" s="31">
        <v>0</v>
      </c>
      <c r="H11" s="31">
        <v>10</v>
      </c>
      <c r="I11" s="31">
        <v>0</v>
      </c>
      <c r="J11" s="31">
        <v>2.71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30</v>
      </c>
      <c r="Q11" s="31">
        <v>4</v>
      </c>
      <c r="R11" s="31">
        <v>2</v>
      </c>
      <c r="S11" s="31">
        <v>5</v>
      </c>
      <c r="T11" s="31">
        <v>2</v>
      </c>
      <c r="U11" s="31">
        <v>4</v>
      </c>
      <c r="V11" s="31">
        <v>0</v>
      </c>
      <c r="W11" s="31">
        <v>3</v>
      </c>
      <c r="X11" s="31">
        <v>5</v>
      </c>
      <c r="Y11" s="31">
        <v>16</v>
      </c>
      <c r="Z11" s="31">
        <v>6.33</v>
      </c>
      <c r="AA11" s="31">
        <v>0</v>
      </c>
      <c r="AB11" s="31">
        <v>8</v>
      </c>
      <c r="AC11" s="5">
        <v>140.04</v>
      </c>
      <c r="AD11" s="31">
        <f t="shared" si="0"/>
        <v>140.04000000000002</v>
      </c>
      <c r="AE11" s="70"/>
    </row>
    <row r="12" spans="1:31" x14ac:dyDescent="0.2">
      <c r="A12" s="5">
        <v>10</v>
      </c>
      <c r="B12" s="5">
        <v>10</v>
      </c>
      <c r="C12" s="25" t="s">
        <v>12</v>
      </c>
      <c r="D12" s="6" t="s">
        <v>62</v>
      </c>
      <c r="E12" s="31">
        <v>0</v>
      </c>
      <c r="F12" s="31">
        <v>15</v>
      </c>
      <c r="G12" s="31">
        <v>0</v>
      </c>
      <c r="H12" s="31">
        <v>25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30</v>
      </c>
      <c r="Q12" s="31">
        <v>4</v>
      </c>
      <c r="R12" s="31">
        <v>2.33</v>
      </c>
      <c r="S12" s="31">
        <v>2.67</v>
      </c>
      <c r="T12" s="31">
        <v>3</v>
      </c>
      <c r="U12" s="31">
        <v>2.67</v>
      </c>
      <c r="V12" s="31">
        <v>0</v>
      </c>
      <c r="W12" s="31">
        <v>0</v>
      </c>
      <c r="X12" s="31">
        <v>6</v>
      </c>
      <c r="Y12" s="31">
        <v>26.33</v>
      </c>
      <c r="Z12" s="31">
        <v>1</v>
      </c>
      <c r="AA12" s="31">
        <v>3</v>
      </c>
      <c r="AB12" s="31">
        <v>5.67</v>
      </c>
      <c r="AC12" s="5">
        <v>131.27000000000001</v>
      </c>
      <c r="AD12" s="31">
        <f t="shared" si="0"/>
        <v>131.28</v>
      </c>
      <c r="AE12" s="70"/>
    </row>
    <row r="13" spans="1:31" x14ac:dyDescent="0.2">
      <c r="A13" s="5">
        <v>11</v>
      </c>
      <c r="B13" s="5">
        <v>11</v>
      </c>
      <c r="C13" s="25" t="s">
        <v>12</v>
      </c>
      <c r="D13" s="6" t="s">
        <v>63</v>
      </c>
      <c r="E13" s="31">
        <v>0</v>
      </c>
      <c r="F13" s="31">
        <v>12.57</v>
      </c>
      <c r="G13" s="31">
        <v>0</v>
      </c>
      <c r="H13" s="31">
        <v>25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30</v>
      </c>
      <c r="Q13" s="31">
        <v>4</v>
      </c>
      <c r="R13" s="31">
        <v>2.33</v>
      </c>
      <c r="S13" s="31">
        <v>2.67</v>
      </c>
      <c r="T13" s="31">
        <v>3</v>
      </c>
      <c r="U13" s="31">
        <v>2.67</v>
      </c>
      <c r="V13" s="31">
        <v>0</v>
      </c>
      <c r="W13" s="31">
        <v>0</v>
      </c>
      <c r="X13" s="31" t="s">
        <v>212</v>
      </c>
      <c r="Y13" s="31">
        <v>25.67</v>
      </c>
      <c r="Z13" s="31">
        <v>1</v>
      </c>
      <c r="AA13" s="31">
        <v>3</v>
      </c>
      <c r="AB13" s="31">
        <v>5.67</v>
      </c>
      <c r="AC13" s="5">
        <v>128.18</v>
      </c>
      <c r="AD13" s="31">
        <f t="shared" si="0"/>
        <v>122.19000000000001</v>
      </c>
      <c r="AE13" s="70"/>
    </row>
    <row r="14" spans="1:31" x14ac:dyDescent="0.2">
      <c r="A14" s="5">
        <v>12</v>
      </c>
      <c r="B14" s="5">
        <v>12</v>
      </c>
      <c r="C14" s="25" t="s">
        <v>12</v>
      </c>
      <c r="D14" s="6" t="s">
        <v>65</v>
      </c>
      <c r="E14" s="31">
        <v>0</v>
      </c>
      <c r="F14" s="31">
        <v>6.28</v>
      </c>
      <c r="G14" s="31">
        <v>0</v>
      </c>
      <c r="H14" s="31">
        <v>25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30</v>
      </c>
      <c r="Q14" s="31">
        <v>4</v>
      </c>
      <c r="R14" s="31">
        <v>2.33</v>
      </c>
      <c r="S14" s="31">
        <v>2.67</v>
      </c>
      <c r="T14" s="31">
        <v>3</v>
      </c>
      <c r="U14" s="31">
        <v>2.67</v>
      </c>
      <c r="V14" s="31">
        <v>0</v>
      </c>
      <c r="W14" s="31">
        <v>0</v>
      </c>
      <c r="X14" s="31">
        <v>6</v>
      </c>
      <c r="Y14" s="31">
        <v>27</v>
      </c>
      <c r="Z14" s="31">
        <v>1</v>
      </c>
      <c r="AA14" s="31">
        <v>3</v>
      </c>
      <c r="AB14" s="31">
        <v>5.67</v>
      </c>
      <c r="AC14" s="5">
        <v>123.23</v>
      </c>
      <c r="AD14" s="31">
        <f t="shared" si="0"/>
        <v>123.23</v>
      </c>
      <c r="AE14" s="70"/>
    </row>
    <row r="15" spans="1:31" x14ac:dyDescent="0.2">
      <c r="A15" s="5">
        <v>13</v>
      </c>
      <c r="B15" s="5">
        <v>13</v>
      </c>
      <c r="C15" s="25" t="s">
        <v>12</v>
      </c>
      <c r="D15" s="6" t="s">
        <v>67</v>
      </c>
      <c r="E15" s="31">
        <v>0</v>
      </c>
      <c r="F15" s="31">
        <v>13.79</v>
      </c>
      <c r="G15" s="31">
        <v>0</v>
      </c>
      <c r="H15" s="31">
        <v>20</v>
      </c>
      <c r="I15" s="31">
        <v>0</v>
      </c>
      <c r="J15" s="31">
        <v>4.53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30</v>
      </c>
      <c r="Q15" s="31">
        <v>4</v>
      </c>
      <c r="R15" s="31">
        <v>2</v>
      </c>
      <c r="S15" s="31">
        <v>3.33</v>
      </c>
      <c r="T15" s="31">
        <v>3</v>
      </c>
      <c r="U15" s="31">
        <v>2</v>
      </c>
      <c r="V15" s="31">
        <v>0</v>
      </c>
      <c r="W15" s="31">
        <v>0</v>
      </c>
      <c r="X15" s="31">
        <v>5.33</v>
      </c>
      <c r="Y15" s="31">
        <v>27</v>
      </c>
      <c r="Z15" s="31">
        <v>0.33</v>
      </c>
      <c r="AA15" s="31">
        <v>0</v>
      </c>
      <c r="AB15" s="31">
        <v>5</v>
      </c>
      <c r="AC15" s="5">
        <v>120.32</v>
      </c>
      <c r="AD15" s="31">
        <f t="shared" si="0"/>
        <v>120.30999999999999</v>
      </c>
      <c r="AE15" s="70"/>
    </row>
    <row r="16" spans="1:31" x14ac:dyDescent="0.2">
      <c r="A16" s="5">
        <v>14</v>
      </c>
      <c r="B16" s="5">
        <v>14</v>
      </c>
      <c r="C16" s="25" t="s">
        <v>12</v>
      </c>
      <c r="D16" s="6" t="s">
        <v>68</v>
      </c>
      <c r="E16" s="31">
        <v>0</v>
      </c>
      <c r="F16" s="31">
        <v>9.3800000000000008</v>
      </c>
      <c r="G16" s="31">
        <v>0</v>
      </c>
      <c r="H16" s="31">
        <v>20</v>
      </c>
      <c r="I16" s="31">
        <v>0</v>
      </c>
      <c r="J16" s="31">
        <v>4.6100000000000003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30</v>
      </c>
      <c r="Q16" s="31">
        <v>4</v>
      </c>
      <c r="R16" s="31">
        <v>2</v>
      </c>
      <c r="S16" s="31">
        <v>3.33</v>
      </c>
      <c r="T16" s="31">
        <v>3</v>
      </c>
      <c r="U16" s="31">
        <v>2</v>
      </c>
      <c r="V16" s="31">
        <v>0</v>
      </c>
      <c r="W16" s="31">
        <v>0</v>
      </c>
      <c r="X16" s="31">
        <v>5.33</v>
      </c>
      <c r="Y16" s="31">
        <v>26.33</v>
      </c>
      <c r="Z16" s="31">
        <v>0.33</v>
      </c>
      <c r="AA16" s="31">
        <v>0</v>
      </c>
      <c r="AB16" s="31">
        <v>5</v>
      </c>
      <c r="AC16" s="5">
        <v>115.32</v>
      </c>
      <c r="AD16" s="31">
        <f t="shared" si="0"/>
        <v>115.31</v>
      </c>
      <c r="AE16" s="70"/>
    </row>
    <row r="17" spans="3:30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3:3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3:30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3:30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3:30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</row>
    <row r="22" spans="3:30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4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</row>
    <row r="23" spans="3:30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4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</row>
    <row r="24" spans="3:30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4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</row>
    <row r="25" spans="3:30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4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</row>
    <row r="26" spans="3:30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4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</row>
    <row r="27" spans="3:30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4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</row>
    <row r="28" spans="3:30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4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</row>
    <row r="29" spans="3:30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4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</row>
    <row r="30" spans="3:30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4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</row>
    <row r="31" spans="3:30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4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</row>
    <row r="32" spans="3:30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4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</row>
    <row r="33" spans="3:30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4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</row>
    <row r="34" spans="3:30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4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  <row r="35" spans="3:30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4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3:30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4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</row>
    <row r="37" spans="3:30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4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</row>
    <row r="38" spans="3:30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4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3:30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4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3:30" ht="14.25" customHeight="1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4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</row>
    <row r="41" spans="3:30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4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</row>
    <row r="42" spans="3:30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4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</row>
    <row r="43" spans="3:30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4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</row>
    <row r="44" spans="3:30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4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</row>
    <row r="45" spans="3:30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4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</row>
    <row r="46" spans="3:30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</row>
    <row r="47" spans="3:30" ht="14.25" customHeight="1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4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</row>
    <row r="48" spans="3:30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4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</row>
    <row r="49" spans="3:30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4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</row>
    <row r="50" spans="3:30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4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</row>
    <row r="51" spans="3:30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4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</row>
    <row r="52" spans="3:30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4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</row>
    <row r="53" spans="3:30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4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</row>
    <row r="54" spans="3:30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4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</row>
    <row r="55" spans="3:30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4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</row>
    <row r="56" spans="3:30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4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</row>
    <row r="57" spans="3:30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4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</row>
    <row r="58" spans="3:30" ht="14.25" customHeight="1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4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</row>
    <row r="59" spans="3:30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4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</row>
    <row r="60" spans="3:30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4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</row>
    <row r="61" spans="3:30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4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</row>
    <row r="62" spans="3:30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4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</row>
    <row r="63" spans="3:30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4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</row>
    <row r="64" spans="3:30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4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</row>
    <row r="65" spans="3:30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4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</row>
    <row r="66" spans="3:30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4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</row>
    <row r="67" spans="3:30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4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</row>
    <row r="68" spans="3:30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4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</row>
    <row r="69" spans="3:30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4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</row>
    <row r="70" spans="3:30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4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</row>
    <row r="71" spans="3:30" ht="14.25" customHeight="1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4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</row>
    <row r="72" spans="3:30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4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</row>
    <row r="73" spans="3:30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4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</row>
    <row r="74" spans="3:30" ht="14.25" customHeight="1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4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</row>
    <row r="75" spans="3:30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4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</row>
    <row r="76" spans="3:30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4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</row>
    <row r="77" spans="3:30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4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</row>
    <row r="78" spans="3:30" ht="14.25" customHeight="1" x14ac:dyDescent="0.2">
      <c r="C78" s="12"/>
      <c r="D78" s="12"/>
      <c r="E78" s="13"/>
      <c r="F78" s="14"/>
      <c r="G78" s="13"/>
      <c r="H78" s="13"/>
      <c r="I78" s="13"/>
      <c r="J78" s="14"/>
      <c r="K78" s="14"/>
      <c r="L78" s="14"/>
      <c r="M78" s="14"/>
      <c r="N78" s="14"/>
      <c r="O78" s="13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</row>
  </sheetData>
  <autoFilter ref="A2:AD16" xr:uid="{00000000-0001-0000-0100-000000000000}">
    <sortState xmlns:xlrd2="http://schemas.microsoft.com/office/spreadsheetml/2017/richdata2" ref="A3:AD16">
      <sortCondition ref="B2:B16"/>
    </sortState>
  </autoFilter>
  <conditionalFormatting sqref="N1:N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86" fitToHeight="0" orientation="landscape" r:id="rId1"/>
  <headerFooter>
    <oddHeader>&amp;LAppendix A – Scoring Scenarios &amp;CQuestion 8e. Funding equalizer</oddHeader>
    <oddFooter>&amp;L&amp;"Arial,Bold"&amp;8Date: 3/27/2026&amp;C&amp;"Arial,Bold"&amp;8School Construction Grant Fund&amp;R&amp;"Arial,Bold"&amp;8Page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B45F-E154-4F4C-80DA-2D07F5A970BD}">
  <sheetPr>
    <pageSetUpPr fitToPage="1"/>
  </sheetPr>
  <dimension ref="A1:AE117"/>
  <sheetViews>
    <sheetView zoomScaleNormal="100" zoomScaleSheetLayoutView="108" workbookViewId="0">
      <selection sqref="A1:XFD1"/>
    </sheetView>
  </sheetViews>
  <sheetFormatPr defaultColWidth="9.140625" defaultRowHeight="12.75" x14ac:dyDescent="0.2"/>
  <cols>
    <col min="1" max="2" width="5.7109375" style="4" customWidth="1"/>
    <col min="3" max="3" width="22.5703125" style="3" customWidth="1"/>
    <col min="4" max="4" width="37.5703125" style="3" customWidth="1"/>
    <col min="5" max="5" width="6.140625" style="4" customWidth="1"/>
    <col min="6" max="6" width="7" style="4" customWidth="1"/>
    <col min="7" max="7" width="5.28515625" style="4" customWidth="1"/>
    <col min="8" max="9" width="6.140625" style="4" customWidth="1"/>
    <col min="10" max="10" width="6.7109375" style="4" customWidth="1"/>
    <col min="11" max="12" width="6.85546875" style="4" customWidth="1"/>
    <col min="13" max="13" width="5.85546875" style="4" customWidth="1"/>
    <col min="14" max="14" width="6.7109375" style="4" customWidth="1"/>
    <col min="15" max="15" width="6.140625" style="4" customWidth="1"/>
    <col min="16" max="17" width="6" style="4" customWidth="1"/>
    <col min="18" max="18" width="6.28515625" style="4" customWidth="1"/>
    <col min="19" max="22" width="6" style="4" customWidth="1"/>
    <col min="23" max="23" width="9.28515625" style="4" customWidth="1"/>
    <col min="24" max="25" width="5.42578125" style="4" customWidth="1"/>
    <col min="26" max="26" width="6.5703125" style="4" customWidth="1"/>
    <col min="27" max="27" width="4.85546875" style="4" customWidth="1"/>
    <col min="28" max="30" width="7" style="4" customWidth="1"/>
    <col min="31" max="16384" width="9.140625" style="4"/>
  </cols>
  <sheetData>
    <row r="1" spans="1:31" s="10" customFormat="1" ht="68.25" thickBot="1" x14ac:dyDescent="0.25">
      <c r="A1" s="35" t="s">
        <v>169</v>
      </c>
      <c r="B1" s="53" t="s">
        <v>209</v>
      </c>
      <c r="C1" s="8" t="s">
        <v>0</v>
      </c>
      <c r="D1" s="8" t="s">
        <v>1</v>
      </c>
      <c r="E1" s="8" t="s">
        <v>214</v>
      </c>
      <c r="F1" s="71" t="s">
        <v>215</v>
      </c>
      <c r="G1" s="8" t="s">
        <v>216</v>
      </c>
      <c r="H1" s="8" t="s">
        <v>217</v>
      </c>
      <c r="I1" s="8" t="s">
        <v>218</v>
      </c>
      <c r="J1" s="8" t="s">
        <v>219</v>
      </c>
      <c r="K1" s="8" t="s">
        <v>220</v>
      </c>
      <c r="L1" s="8" t="s">
        <v>221</v>
      </c>
      <c r="M1" s="8" t="s">
        <v>222</v>
      </c>
      <c r="N1" s="8" t="s">
        <v>240</v>
      </c>
      <c r="O1" s="8" t="s">
        <v>223</v>
      </c>
      <c r="P1" s="8" t="s">
        <v>224</v>
      </c>
      <c r="Q1" s="8" t="s">
        <v>225</v>
      </c>
      <c r="R1" s="8" t="s">
        <v>226</v>
      </c>
      <c r="S1" s="8" t="s">
        <v>227</v>
      </c>
      <c r="T1" s="8" t="s">
        <v>228</v>
      </c>
      <c r="U1" s="8" t="s">
        <v>229</v>
      </c>
      <c r="V1" s="8" t="s">
        <v>230</v>
      </c>
      <c r="W1" s="8" t="s">
        <v>231</v>
      </c>
      <c r="X1" s="8" t="s">
        <v>232</v>
      </c>
      <c r="Y1" s="8" t="s">
        <v>233</v>
      </c>
      <c r="Z1" s="8" t="s">
        <v>234</v>
      </c>
      <c r="AA1" s="8" t="s">
        <v>235</v>
      </c>
      <c r="AB1" s="8" t="s">
        <v>236</v>
      </c>
      <c r="AC1" s="8" t="s">
        <v>2</v>
      </c>
      <c r="AD1" s="9" t="s">
        <v>209</v>
      </c>
    </row>
    <row r="2" spans="1:31" ht="21" customHeight="1" x14ac:dyDescent="0.2">
      <c r="A2" s="5">
        <v>1</v>
      </c>
      <c r="B2" s="5">
        <v>1</v>
      </c>
      <c r="C2" s="25" t="s">
        <v>61</v>
      </c>
      <c r="D2" s="6" t="s">
        <v>79</v>
      </c>
      <c r="E2" s="31">
        <v>30</v>
      </c>
      <c r="F2" s="79">
        <v>0</v>
      </c>
      <c r="G2" s="31">
        <v>0</v>
      </c>
      <c r="H2" s="31">
        <v>20</v>
      </c>
      <c r="I2" s="31">
        <v>0</v>
      </c>
      <c r="J2" s="31">
        <v>2.35</v>
      </c>
      <c r="K2" s="31">
        <v>50</v>
      </c>
      <c r="L2" s="31">
        <v>30</v>
      </c>
      <c r="M2" s="31">
        <v>23.15</v>
      </c>
      <c r="N2" s="31">
        <v>18.73</v>
      </c>
      <c r="O2" s="31">
        <v>10</v>
      </c>
      <c r="P2" s="31">
        <v>25</v>
      </c>
      <c r="Q2" s="31">
        <v>2.33</v>
      </c>
      <c r="R2" s="31">
        <v>1.33</v>
      </c>
      <c r="S2" s="31">
        <v>3.33</v>
      </c>
      <c r="T2" s="31">
        <v>1.67</v>
      </c>
      <c r="U2" s="31">
        <v>1</v>
      </c>
      <c r="V2" s="31">
        <v>50</v>
      </c>
      <c r="W2" s="31">
        <v>68.8</v>
      </c>
      <c r="X2" s="31">
        <v>38.33</v>
      </c>
      <c r="Y2" s="15">
        <v>28.994999999999997</v>
      </c>
      <c r="Z2" s="31">
        <v>0</v>
      </c>
      <c r="AA2" s="31">
        <v>5</v>
      </c>
      <c r="AB2" s="31">
        <v>0</v>
      </c>
      <c r="AC2" s="5">
        <v>364.83</v>
      </c>
      <c r="AD2" s="31">
        <f t="shared" ref="AD2:AD15" si="0">SUM(E2:AB2)</f>
        <v>410.01499999999999</v>
      </c>
      <c r="AE2" s="70"/>
    </row>
    <row r="3" spans="1:31" ht="20.25" customHeight="1" x14ac:dyDescent="0.2">
      <c r="A3" s="5">
        <v>2</v>
      </c>
      <c r="B3" s="5">
        <v>2</v>
      </c>
      <c r="C3" s="25" t="s">
        <v>20</v>
      </c>
      <c r="D3" s="6" t="s">
        <v>78</v>
      </c>
      <c r="E3" s="31">
        <v>30</v>
      </c>
      <c r="F3" s="79">
        <v>0</v>
      </c>
      <c r="G3" s="31">
        <v>0</v>
      </c>
      <c r="H3" s="31">
        <v>20</v>
      </c>
      <c r="I3" s="31">
        <v>0</v>
      </c>
      <c r="J3" s="31">
        <v>2.62</v>
      </c>
      <c r="K3" s="31">
        <v>11.39</v>
      </c>
      <c r="L3" s="31">
        <v>19.03</v>
      </c>
      <c r="M3" s="31">
        <v>23.48</v>
      </c>
      <c r="N3" s="31">
        <v>18.75</v>
      </c>
      <c r="O3" s="31">
        <v>10</v>
      </c>
      <c r="P3" s="31">
        <v>30</v>
      </c>
      <c r="Q3" s="31">
        <v>4</v>
      </c>
      <c r="R3" s="31">
        <v>2</v>
      </c>
      <c r="S3" s="31">
        <v>2</v>
      </c>
      <c r="T3" s="31">
        <v>2</v>
      </c>
      <c r="U3" s="31">
        <v>4</v>
      </c>
      <c r="V3" s="31">
        <v>25</v>
      </c>
      <c r="W3" s="31">
        <v>54.8</v>
      </c>
      <c r="X3" s="31">
        <v>26.33</v>
      </c>
      <c r="Y3" s="15">
        <v>28.994999999999997</v>
      </c>
      <c r="Z3" s="31">
        <v>11</v>
      </c>
      <c r="AA3" s="31">
        <v>5</v>
      </c>
      <c r="AB3" s="31">
        <v>6.67</v>
      </c>
      <c r="AC3" s="5">
        <v>318.95</v>
      </c>
      <c r="AD3" s="31">
        <f t="shared" si="0"/>
        <v>337.065</v>
      </c>
      <c r="AE3" s="70"/>
    </row>
    <row r="4" spans="1:31" ht="24.75" customHeight="1" x14ac:dyDescent="0.2">
      <c r="A4" s="5">
        <v>3</v>
      </c>
      <c r="B4" s="5">
        <v>3</v>
      </c>
      <c r="C4" s="25" t="s">
        <v>27</v>
      </c>
      <c r="D4" s="6" t="s">
        <v>113</v>
      </c>
      <c r="E4" s="31">
        <v>30</v>
      </c>
      <c r="F4" s="79">
        <v>10.154312500000003</v>
      </c>
      <c r="G4" s="31">
        <v>0</v>
      </c>
      <c r="H4" s="31">
        <v>10</v>
      </c>
      <c r="I4" s="31">
        <v>0</v>
      </c>
      <c r="J4" s="31">
        <v>1.54</v>
      </c>
      <c r="K4" s="31">
        <v>0</v>
      </c>
      <c r="L4" s="31">
        <v>0</v>
      </c>
      <c r="M4" s="31">
        <v>18.13</v>
      </c>
      <c r="N4" s="31">
        <v>16.77</v>
      </c>
      <c r="O4" s="31">
        <v>10</v>
      </c>
      <c r="P4" s="31">
        <v>25</v>
      </c>
      <c r="Q4" s="31">
        <v>2</v>
      </c>
      <c r="R4" s="31">
        <v>1.67</v>
      </c>
      <c r="S4" s="31">
        <v>3</v>
      </c>
      <c r="T4" s="31">
        <v>4</v>
      </c>
      <c r="U4" s="31">
        <v>2</v>
      </c>
      <c r="V4" s="31">
        <v>46.67</v>
      </c>
      <c r="W4" s="31">
        <v>65.900000000000006</v>
      </c>
      <c r="X4" s="31">
        <v>30</v>
      </c>
      <c r="Y4" s="15">
        <v>27.494999999999997</v>
      </c>
      <c r="Z4" s="31">
        <v>8.33</v>
      </c>
      <c r="AA4" s="31">
        <v>0.33</v>
      </c>
      <c r="AB4" s="31">
        <v>19.329999999999998</v>
      </c>
      <c r="AC4" s="5">
        <v>297.33999999999997</v>
      </c>
      <c r="AD4" s="31">
        <f t="shared" si="0"/>
        <v>332.31931249999997</v>
      </c>
      <c r="AE4" s="70"/>
    </row>
    <row r="5" spans="1:31" ht="25.5" customHeight="1" x14ac:dyDescent="0.2">
      <c r="A5" s="5">
        <v>4</v>
      </c>
      <c r="B5" s="5">
        <v>4</v>
      </c>
      <c r="C5" s="25" t="s">
        <v>17</v>
      </c>
      <c r="D5" s="6" t="s">
        <v>167</v>
      </c>
      <c r="E5" s="31">
        <v>30</v>
      </c>
      <c r="F5" s="79">
        <v>15</v>
      </c>
      <c r="G5" s="31">
        <v>30</v>
      </c>
      <c r="H5" s="31">
        <v>10</v>
      </c>
      <c r="I5" s="31">
        <v>0</v>
      </c>
      <c r="J5" s="31">
        <v>2.58</v>
      </c>
      <c r="K5" s="31">
        <v>14.4</v>
      </c>
      <c r="L5" s="31">
        <v>8.64</v>
      </c>
      <c r="M5" s="31">
        <v>21.25</v>
      </c>
      <c r="N5" s="31">
        <v>18.39</v>
      </c>
      <c r="O5" s="31">
        <v>10</v>
      </c>
      <c r="P5" s="31">
        <v>25</v>
      </c>
      <c r="Q5" s="31">
        <v>4.33</v>
      </c>
      <c r="R5" s="31">
        <v>2</v>
      </c>
      <c r="S5" s="31">
        <v>3.33</v>
      </c>
      <c r="T5" s="31">
        <v>1</v>
      </c>
      <c r="U5" s="31">
        <v>3</v>
      </c>
      <c r="V5" s="31">
        <v>0</v>
      </c>
      <c r="W5" s="31">
        <v>41.93</v>
      </c>
      <c r="X5" s="31">
        <v>26.33</v>
      </c>
      <c r="Y5" s="15">
        <v>20.872</v>
      </c>
      <c r="Z5" s="31">
        <v>9.33</v>
      </c>
      <c r="AA5" s="31">
        <v>0</v>
      </c>
      <c r="AB5" s="31">
        <v>9.33</v>
      </c>
      <c r="AC5" s="5">
        <v>283.13</v>
      </c>
      <c r="AD5" s="31">
        <f t="shared" si="0"/>
        <v>306.71199999999999</v>
      </c>
      <c r="AE5" s="70"/>
    </row>
    <row r="6" spans="1:31" ht="30" customHeight="1" x14ac:dyDescent="0.2">
      <c r="A6" s="5">
        <v>5</v>
      </c>
      <c r="B6" s="5">
        <v>5</v>
      </c>
      <c r="C6" s="25" t="s">
        <v>17</v>
      </c>
      <c r="D6" s="38" t="s">
        <v>170</v>
      </c>
      <c r="E6" s="31">
        <v>24</v>
      </c>
      <c r="F6" s="79">
        <v>15</v>
      </c>
      <c r="G6" s="31">
        <v>0</v>
      </c>
      <c r="H6" s="31">
        <v>10</v>
      </c>
      <c r="I6" s="31">
        <v>0</v>
      </c>
      <c r="J6" s="31">
        <v>2.58</v>
      </c>
      <c r="K6" s="31">
        <v>20.3</v>
      </c>
      <c r="L6" s="31">
        <v>12.18</v>
      </c>
      <c r="M6" s="31">
        <v>21.53</v>
      </c>
      <c r="N6" s="31">
        <v>18.39</v>
      </c>
      <c r="O6" s="31">
        <v>10</v>
      </c>
      <c r="P6" s="31">
        <v>25</v>
      </c>
      <c r="Q6" s="31">
        <v>4.33</v>
      </c>
      <c r="R6" s="31">
        <v>2</v>
      </c>
      <c r="S6" s="31">
        <v>3.33</v>
      </c>
      <c r="T6" s="31">
        <v>1</v>
      </c>
      <c r="U6" s="31">
        <v>3</v>
      </c>
      <c r="V6" s="31">
        <v>0</v>
      </c>
      <c r="W6" s="31">
        <v>19.93</v>
      </c>
      <c r="X6" s="31">
        <v>23.33</v>
      </c>
      <c r="Y6" s="15">
        <v>20.327999999999999</v>
      </c>
      <c r="Z6" s="31">
        <v>9</v>
      </c>
      <c r="AA6" s="31">
        <v>0</v>
      </c>
      <c r="AB6" s="31">
        <v>20.67</v>
      </c>
      <c r="AC6" s="5">
        <v>242.53</v>
      </c>
      <c r="AD6" s="31">
        <f t="shared" si="0"/>
        <v>265.89800000000002</v>
      </c>
      <c r="AE6" s="70"/>
    </row>
    <row r="7" spans="1:31" ht="24" x14ac:dyDescent="0.2">
      <c r="A7" s="5">
        <v>6</v>
      </c>
      <c r="B7" s="5">
        <v>6</v>
      </c>
      <c r="C7" s="25" t="s">
        <v>22</v>
      </c>
      <c r="D7" s="6" t="s">
        <v>114</v>
      </c>
      <c r="E7" s="31">
        <v>30</v>
      </c>
      <c r="F7" s="79">
        <v>2.6475347383720935</v>
      </c>
      <c r="G7" s="31">
        <v>0</v>
      </c>
      <c r="H7" s="31">
        <v>10</v>
      </c>
      <c r="I7" s="31">
        <v>0</v>
      </c>
      <c r="J7" s="31">
        <v>2.68</v>
      </c>
      <c r="K7" s="31">
        <v>0</v>
      </c>
      <c r="L7" s="31">
        <v>0</v>
      </c>
      <c r="M7" s="31">
        <v>18.010000000000002</v>
      </c>
      <c r="N7" s="31">
        <v>17.940000000000001</v>
      </c>
      <c r="O7" s="31">
        <v>10</v>
      </c>
      <c r="P7" s="31">
        <v>25</v>
      </c>
      <c r="Q7" s="31">
        <v>2.67</v>
      </c>
      <c r="R7" s="31">
        <v>2</v>
      </c>
      <c r="S7" s="31">
        <v>3</v>
      </c>
      <c r="T7" s="31">
        <v>2.67</v>
      </c>
      <c r="U7" s="31">
        <v>2.33</v>
      </c>
      <c r="V7" s="31">
        <v>0</v>
      </c>
      <c r="W7" s="31">
        <v>51.6</v>
      </c>
      <c r="X7" s="31">
        <v>5</v>
      </c>
      <c r="Y7" s="15">
        <v>22.472000000000001</v>
      </c>
      <c r="Z7" s="31">
        <v>10</v>
      </c>
      <c r="AA7" s="31">
        <v>0</v>
      </c>
      <c r="AB7" s="31">
        <v>24.33</v>
      </c>
      <c r="AC7" s="5">
        <v>229.36</v>
      </c>
      <c r="AD7" s="31">
        <f t="shared" si="0"/>
        <v>242.34953473837209</v>
      </c>
      <c r="AE7" s="70"/>
    </row>
    <row r="8" spans="1:31" ht="24" x14ac:dyDescent="0.2">
      <c r="A8" s="5">
        <v>7</v>
      </c>
      <c r="B8" s="5">
        <v>7</v>
      </c>
      <c r="C8" s="25" t="s">
        <v>17</v>
      </c>
      <c r="D8" s="6" t="s">
        <v>168</v>
      </c>
      <c r="E8" s="31">
        <v>9</v>
      </c>
      <c r="F8" s="79">
        <v>1.8876054957020061</v>
      </c>
      <c r="G8" s="31">
        <v>0</v>
      </c>
      <c r="H8" s="31">
        <v>10</v>
      </c>
      <c r="I8" s="31">
        <v>0</v>
      </c>
      <c r="J8" s="31">
        <v>2.58</v>
      </c>
      <c r="K8" s="31">
        <v>7.62</v>
      </c>
      <c r="L8" s="31">
        <v>14.77</v>
      </c>
      <c r="M8" s="31">
        <v>21.64</v>
      </c>
      <c r="N8" s="31">
        <v>18.39</v>
      </c>
      <c r="O8" s="31">
        <v>10</v>
      </c>
      <c r="P8" s="31">
        <v>25</v>
      </c>
      <c r="Q8" s="31">
        <v>4.33</v>
      </c>
      <c r="R8" s="31">
        <v>2</v>
      </c>
      <c r="S8" s="31">
        <v>3.33</v>
      </c>
      <c r="T8" s="31">
        <v>1</v>
      </c>
      <c r="U8" s="31">
        <v>3</v>
      </c>
      <c r="V8" s="31">
        <v>0</v>
      </c>
      <c r="W8" s="31">
        <v>19.73</v>
      </c>
      <c r="X8" s="31">
        <v>30</v>
      </c>
      <c r="Y8" s="15">
        <v>19.271999999999998</v>
      </c>
      <c r="Z8" s="31">
        <v>9.33</v>
      </c>
      <c r="AA8" s="31">
        <v>1</v>
      </c>
      <c r="AB8" s="31">
        <v>16</v>
      </c>
      <c r="AC8" s="31">
        <v>220</v>
      </c>
      <c r="AD8" s="31">
        <f t="shared" si="0"/>
        <v>229.87960549570201</v>
      </c>
      <c r="AE8" s="70"/>
    </row>
    <row r="9" spans="1:31" ht="24" x14ac:dyDescent="0.2">
      <c r="A9" s="5">
        <v>9</v>
      </c>
      <c r="B9" s="5">
        <v>8</v>
      </c>
      <c r="C9" s="25" t="s">
        <v>35</v>
      </c>
      <c r="D9" s="6" t="s">
        <v>81</v>
      </c>
      <c r="E9" s="31">
        <v>27</v>
      </c>
      <c r="F9" s="79">
        <v>15</v>
      </c>
      <c r="G9" s="31">
        <v>0</v>
      </c>
      <c r="H9" s="31">
        <v>10</v>
      </c>
      <c r="I9" s="31">
        <v>0</v>
      </c>
      <c r="J9" s="31">
        <v>2.71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30</v>
      </c>
      <c r="Q9" s="31">
        <v>4</v>
      </c>
      <c r="R9" s="31">
        <v>2</v>
      </c>
      <c r="S9" s="31">
        <v>5</v>
      </c>
      <c r="T9" s="31">
        <v>2</v>
      </c>
      <c r="U9" s="31">
        <v>4</v>
      </c>
      <c r="V9" s="31">
        <v>0</v>
      </c>
      <c r="W9" s="31">
        <v>3</v>
      </c>
      <c r="X9" s="31">
        <v>5</v>
      </c>
      <c r="Y9" s="15">
        <v>21.4</v>
      </c>
      <c r="Z9" s="31">
        <v>6.33</v>
      </c>
      <c r="AA9" s="31">
        <v>0</v>
      </c>
      <c r="AB9" s="31">
        <v>8</v>
      </c>
      <c r="AC9" s="5">
        <v>140.04</v>
      </c>
      <c r="AD9" s="31">
        <f t="shared" si="0"/>
        <v>145.44000000000003</v>
      </c>
      <c r="AE9" s="70"/>
    </row>
    <row r="10" spans="1:31" ht="24" x14ac:dyDescent="0.2">
      <c r="A10" s="5">
        <v>8</v>
      </c>
      <c r="B10" s="5">
        <v>9</v>
      </c>
      <c r="C10" s="25" t="s">
        <v>12</v>
      </c>
      <c r="D10" s="6" t="s">
        <v>66</v>
      </c>
      <c r="E10" s="31">
        <v>0</v>
      </c>
      <c r="F10" s="79">
        <v>1.25</v>
      </c>
      <c r="G10" s="31">
        <v>0</v>
      </c>
      <c r="H10" s="54">
        <v>20</v>
      </c>
      <c r="I10" s="31">
        <v>0</v>
      </c>
      <c r="J10" s="31">
        <v>4.53</v>
      </c>
      <c r="K10" s="31">
        <v>0</v>
      </c>
      <c r="L10" s="31">
        <v>0</v>
      </c>
      <c r="M10" s="31">
        <v>0</v>
      </c>
      <c r="N10" s="31">
        <v>0</v>
      </c>
      <c r="O10" s="31">
        <v>10</v>
      </c>
      <c r="P10" s="31">
        <v>30</v>
      </c>
      <c r="Q10" s="31">
        <v>4</v>
      </c>
      <c r="R10" s="31">
        <v>2</v>
      </c>
      <c r="S10" s="31">
        <v>3.33</v>
      </c>
      <c r="T10" s="31">
        <v>3</v>
      </c>
      <c r="U10" s="31">
        <v>2</v>
      </c>
      <c r="V10" s="31">
        <v>0</v>
      </c>
      <c r="W10" s="31">
        <v>9.92</v>
      </c>
      <c r="X10" s="31">
        <v>0.33</v>
      </c>
      <c r="Y10" s="15">
        <v>29.67</v>
      </c>
      <c r="Z10" s="31">
        <v>8</v>
      </c>
      <c r="AA10" s="31">
        <v>1</v>
      </c>
      <c r="AB10" s="31">
        <v>11.67</v>
      </c>
      <c r="AC10" s="5">
        <v>145.94999999999999</v>
      </c>
      <c r="AD10" s="31">
        <f t="shared" si="0"/>
        <v>140.69999999999999</v>
      </c>
      <c r="AE10" s="70"/>
    </row>
    <row r="11" spans="1:31" ht="15" x14ac:dyDescent="0.2">
      <c r="A11" s="5">
        <v>10</v>
      </c>
      <c r="B11" s="5">
        <v>10</v>
      </c>
      <c r="C11" s="25" t="s">
        <v>12</v>
      </c>
      <c r="D11" s="6" t="s">
        <v>62</v>
      </c>
      <c r="E11" s="31">
        <v>0</v>
      </c>
      <c r="F11" s="79">
        <v>1.9688921558954122</v>
      </c>
      <c r="G11" s="31">
        <v>0</v>
      </c>
      <c r="H11" s="54">
        <v>20</v>
      </c>
      <c r="I11" s="31">
        <v>0</v>
      </c>
      <c r="J11" s="31">
        <v>4.6100000000000003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30</v>
      </c>
      <c r="Q11" s="31">
        <v>4</v>
      </c>
      <c r="R11" s="31">
        <v>2.33</v>
      </c>
      <c r="S11" s="31">
        <v>2.67</v>
      </c>
      <c r="T11" s="31">
        <v>3</v>
      </c>
      <c r="U11" s="31">
        <v>2.67</v>
      </c>
      <c r="V11" s="31">
        <v>0</v>
      </c>
      <c r="W11" s="31">
        <v>0</v>
      </c>
      <c r="X11" s="31">
        <v>6</v>
      </c>
      <c r="Y11" s="15">
        <v>30</v>
      </c>
      <c r="Z11" s="31">
        <v>1</v>
      </c>
      <c r="AA11" s="31">
        <v>3</v>
      </c>
      <c r="AB11" s="31">
        <v>5.67</v>
      </c>
      <c r="AC11" s="5">
        <v>131.27000000000001</v>
      </c>
      <c r="AD11" s="31">
        <f t="shared" si="0"/>
        <v>116.91889215589541</v>
      </c>
      <c r="AE11" s="70"/>
    </row>
    <row r="12" spans="1:31" ht="15" x14ac:dyDescent="0.2">
      <c r="A12" s="5">
        <v>11</v>
      </c>
      <c r="B12" s="5">
        <v>11</v>
      </c>
      <c r="C12" s="25" t="s">
        <v>12</v>
      </c>
      <c r="D12" s="6" t="s">
        <v>63</v>
      </c>
      <c r="E12" s="31">
        <v>0</v>
      </c>
      <c r="F12" s="79">
        <v>1.9630866056714216</v>
      </c>
      <c r="G12" s="31">
        <v>0</v>
      </c>
      <c r="H12" s="54">
        <v>20</v>
      </c>
      <c r="I12" s="31">
        <v>0</v>
      </c>
      <c r="J12" s="31">
        <v>4.6100000000000003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30</v>
      </c>
      <c r="Q12" s="31">
        <v>4</v>
      </c>
      <c r="R12" s="31">
        <v>2.33</v>
      </c>
      <c r="S12" s="31">
        <v>2.67</v>
      </c>
      <c r="T12" s="31">
        <v>3</v>
      </c>
      <c r="U12" s="31">
        <v>2.67</v>
      </c>
      <c r="V12" s="31">
        <v>0</v>
      </c>
      <c r="W12" s="31">
        <v>0</v>
      </c>
      <c r="X12" s="31" t="s">
        <v>212</v>
      </c>
      <c r="Y12" s="15">
        <v>29.67</v>
      </c>
      <c r="Z12" s="31">
        <v>1</v>
      </c>
      <c r="AA12" s="31">
        <v>3</v>
      </c>
      <c r="AB12" s="31">
        <v>5.67</v>
      </c>
      <c r="AC12" s="5">
        <v>128.18</v>
      </c>
      <c r="AD12" s="31">
        <f t="shared" si="0"/>
        <v>110.58308660567143</v>
      </c>
      <c r="AE12" s="70"/>
    </row>
    <row r="13" spans="1:31" ht="15" x14ac:dyDescent="0.2">
      <c r="A13" s="5">
        <v>12</v>
      </c>
      <c r="B13" s="5">
        <v>12</v>
      </c>
      <c r="C13" s="25" t="s">
        <v>12</v>
      </c>
      <c r="D13" s="6" t="s">
        <v>65</v>
      </c>
      <c r="E13" s="31">
        <v>0</v>
      </c>
      <c r="F13" s="79">
        <v>1.3778304519495777</v>
      </c>
      <c r="G13" s="31">
        <v>0</v>
      </c>
      <c r="H13" s="54">
        <v>20</v>
      </c>
      <c r="I13" s="31">
        <v>0</v>
      </c>
      <c r="J13" s="31">
        <v>4.6100000000000003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30</v>
      </c>
      <c r="Q13" s="31">
        <v>4</v>
      </c>
      <c r="R13" s="31">
        <v>2.33</v>
      </c>
      <c r="S13" s="31">
        <v>2.67</v>
      </c>
      <c r="T13" s="31">
        <v>3</v>
      </c>
      <c r="U13" s="31">
        <v>2.67</v>
      </c>
      <c r="V13" s="31">
        <v>0</v>
      </c>
      <c r="W13" s="31">
        <v>0</v>
      </c>
      <c r="X13" s="31">
        <v>6</v>
      </c>
      <c r="Y13" s="15">
        <v>27</v>
      </c>
      <c r="Z13" s="31">
        <v>1</v>
      </c>
      <c r="AA13" s="31">
        <v>3</v>
      </c>
      <c r="AB13" s="31">
        <v>5.67</v>
      </c>
      <c r="AC13" s="5">
        <v>123.23</v>
      </c>
      <c r="AD13" s="31">
        <f t="shared" si="0"/>
        <v>113.32783045194958</v>
      </c>
      <c r="AE13" s="70"/>
    </row>
    <row r="14" spans="1:31" x14ac:dyDescent="0.2">
      <c r="A14" s="5">
        <v>14</v>
      </c>
      <c r="B14" s="5">
        <v>13</v>
      </c>
      <c r="C14" s="25" t="s">
        <v>12</v>
      </c>
      <c r="D14" s="6" t="s">
        <v>68</v>
      </c>
      <c r="E14" s="31">
        <v>0</v>
      </c>
      <c r="F14" s="79">
        <v>3.3359734723954197</v>
      </c>
      <c r="G14" s="31">
        <v>0</v>
      </c>
      <c r="H14" s="31">
        <v>20</v>
      </c>
      <c r="I14" s="31">
        <v>0</v>
      </c>
      <c r="J14" s="31">
        <v>4.6100000000000003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30</v>
      </c>
      <c r="Q14" s="31">
        <v>4</v>
      </c>
      <c r="R14" s="31">
        <v>2</v>
      </c>
      <c r="S14" s="31">
        <v>3.33</v>
      </c>
      <c r="T14" s="31">
        <v>3</v>
      </c>
      <c r="U14" s="31">
        <v>2</v>
      </c>
      <c r="V14" s="31">
        <v>0</v>
      </c>
      <c r="W14" s="31">
        <v>0</v>
      </c>
      <c r="X14" s="31">
        <v>5.33</v>
      </c>
      <c r="Y14" s="15">
        <v>30</v>
      </c>
      <c r="Z14" s="31">
        <v>0.33</v>
      </c>
      <c r="AA14" s="31">
        <v>0</v>
      </c>
      <c r="AB14" s="31">
        <v>5</v>
      </c>
      <c r="AC14" s="5">
        <v>115.32</v>
      </c>
      <c r="AD14" s="31">
        <f t="shared" si="0"/>
        <v>112.93597347239542</v>
      </c>
      <c r="AE14" s="70"/>
    </row>
    <row r="15" spans="1:31" x14ac:dyDescent="0.2">
      <c r="A15" s="5">
        <v>13</v>
      </c>
      <c r="B15" s="5">
        <v>14</v>
      </c>
      <c r="C15" s="25" t="s">
        <v>12</v>
      </c>
      <c r="D15" s="6" t="s">
        <v>67</v>
      </c>
      <c r="E15" s="31">
        <v>0</v>
      </c>
      <c r="F15" s="79">
        <v>2.2741357311451904</v>
      </c>
      <c r="G15" s="31">
        <v>0</v>
      </c>
      <c r="H15" s="31">
        <v>20</v>
      </c>
      <c r="I15" s="31">
        <v>0</v>
      </c>
      <c r="J15" s="31">
        <v>4.53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30</v>
      </c>
      <c r="Q15" s="31">
        <v>4</v>
      </c>
      <c r="R15" s="31">
        <v>2</v>
      </c>
      <c r="S15" s="31">
        <v>3.33</v>
      </c>
      <c r="T15" s="31">
        <v>3</v>
      </c>
      <c r="U15" s="31">
        <v>2</v>
      </c>
      <c r="V15" s="31">
        <v>0</v>
      </c>
      <c r="W15" s="31">
        <v>0</v>
      </c>
      <c r="X15" s="31">
        <v>5.33</v>
      </c>
      <c r="Y15" s="15">
        <v>27</v>
      </c>
      <c r="Z15" s="31">
        <v>0.33</v>
      </c>
      <c r="AA15" s="31">
        <v>0</v>
      </c>
      <c r="AB15" s="31">
        <v>5</v>
      </c>
      <c r="AC15" s="5">
        <v>120.32</v>
      </c>
      <c r="AD15" s="31">
        <f t="shared" si="0"/>
        <v>108.79413573114519</v>
      </c>
      <c r="AE15" s="70"/>
    </row>
    <row r="16" spans="1:3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3:30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3:30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3:30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</row>
    <row r="20" spans="3:30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</row>
    <row r="21" spans="3:30" x14ac:dyDescent="0.2">
      <c r="C21" s="12"/>
      <c r="D21" s="12"/>
      <c r="E21" s="13"/>
      <c r="F21" s="14"/>
      <c r="G21" s="13"/>
      <c r="H21" s="13"/>
      <c r="I21" s="13"/>
      <c r="J21" s="14"/>
      <c r="K21" s="14"/>
      <c r="L21" s="14"/>
      <c r="M21" s="14"/>
      <c r="N21" s="14"/>
      <c r="O21" s="13"/>
      <c r="P21" s="13"/>
      <c r="Q21" s="14"/>
      <c r="R21" s="14"/>
      <c r="S21" s="14"/>
      <c r="T21" s="14"/>
      <c r="U21" s="14"/>
      <c r="V21" s="14"/>
      <c r="W21" s="14"/>
      <c r="X21" s="14"/>
      <c r="Y21" s="11"/>
      <c r="Z21" s="14"/>
      <c r="AA21" s="14"/>
      <c r="AB21" s="14"/>
      <c r="AC21" s="14"/>
      <c r="AD21" s="14"/>
    </row>
    <row r="22" spans="3:30" x14ac:dyDescent="0.2">
      <c r="C22" s="12"/>
      <c r="D22" s="12"/>
      <c r="E22" s="13"/>
      <c r="F22" s="14"/>
      <c r="G22" s="13"/>
      <c r="H22" s="13"/>
      <c r="I22" s="13"/>
      <c r="J22" s="14"/>
      <c r="K22" s="14"/>
      <c r="L22" s="14"/>
      <c r="M22" s="14"/>
      <c r="N22" s="14"/>
      <c r="O22" s="13"/>
      <c r="P22" s="13"/>
      <c r="Q22" s="14"/>
      <c r="R22" s="14"/>
      <c r="S22" s="14"/>
      <c r="T22" s="14"/>
      <c r="U22" s="14"/>
      <c r="V22" s="14"/>
      <c r="W22" s="14"/>
      <c r="X22" s="14"/>
      <c r="Y22" s="11"/>
      <c r="Z22" s="14"/>
      <c r="AA22" s="14"/>
      <c r="AB22" s="14"/>
      <c r="AC22" s="14"/>
      <c r="AD22" s="14"/>
    </row>
    <row r="23" spans="3:30" x14ac:dyDescent="0.2">
      <c r="C23" s="12"/>
      <c r="D23" s="12"/>
      <c r="E23" s="13"/>
      <c r="F23" s="14"/>
      <c r="G23" s="13"/>
      <c r="H23" s="13"/>
      <c r="I23" s="13"/>
      <c r="J23" s="14"/>
      <c r="K23" s="14"/>
      <c r="L23" s="14"/>
      <c r="M23" s="14"/>
      <c r="N23" s="14"/>
      <c r="O23" s="13"/>
      <c r="P23" s="13"/>
      <c r="Q23" s="14"/>
      <c r="R23" s="14"/>
      <c r="S23" s="14"/>
      <c r="T23" s="14"/>
      <c r="U23" s="14"/>
      <c r="V23" s="14"/>
      <c r="W23" s="14"/>
      <c r="X23" s="14"/>
      <c r="Y23" s="11"/>
      <c r="Z23" s="14"/>
      <c r="AA23" s="14"/>
      <c r="AB23" s="14"/>
      <c r="AC23" s="14"/>
      <c r="AD23" s="14"/>
    </row>
    <row r="24" spans="3:30" x14ac:dyDescent="0.2">
      <c r="C24" s="12"/>
      <c r="D24" s="12"/>
      <c r="E24" s="13"/>
      <c r="F24" s="14"/>
      <c r="G24" s="13"/>
      <c r="H24" s="13"/>
      <c r="I24" s="13"/>
      <c r="J24" s="14"/>
      <c r="K24" s="14"/>
      <c r="L24" s="14"/>
      <c r="M24" s="14"/>
      <c r="N24" s="14"/>
      <c r="O24" s="13"/>
      <c r="P24" s="13"/>
      <c r="Q24" s="14"/>
      <c r="R24" s="14"/>
      <c r="S24" s="14"/>
      <c r="T24" s="14"/>
      <c r="U24" s="14"/>
      <c r="V24" s="14"/>
      <c r="W24" s="14"/>
      <c r="X24" s="14"/>
      <c r="Y24" s="11"/>
      <c r="Z24" s="14"/>
      <c r="AA24" s="14"/>
      <c r="AB24" s="14"/>
      <c r="AC24" s="14"/>
      <c r="AD24" s="14"/>
    </row>
    <row r="25" spans="3:30" x14ac:dyDescent="0.2">
      <c r="C25" s="12"/>
      <c r="D25" s="12"/>
      <c r="E25" s="13"/>
      <c r="F25" s="14"/>
      <c r="G25" s="13"/>
      <c r="H25" s="13"/>
      <c r="I25" s="13"/>
      <c r="J25" s="14"/>
      <c r="K25" s="14"/>
      <c r="L25" s="14"/>
      <c r="M25" s="14"/>
      <c r="N25" s="14"/>
      <c r="O25" s="13"/>
      <c r="P25" s="13"/>
      <c r="Q25" s="14"/>
      <c r="R25" s="14"/>
      <c r="S25" s="14"/>
      <c r="T25" s="14"/>
      <c r="U25" s="14"/>
      <c r="V25" s="14"/>
      <c r="W25" s="14"/>
      <c r="X25" s="14"/>
      <c r="Y25" s="11"/>
      <c r="Z25" s="14"/>
      <c r="AA25" s="14"/>
      <c r="AB25" s="14"/>
      <c r="AC25" s="14"/>
      <c r="AD25" s="14"/>
    </row>
    <row r="26" spans="3:30" x14ac:dyDescent="0.2">
      <c r="C26" s="12"/>
      <c r="D26" s="12"/>
      <c r="E26" s="13"/>
      <c r="F26" s="14"/>
      <c r="G26" s="13"/>
      <c r="H26" s="13"/>
      <c r="I26" s="13"/>
      <c r="J26" s="14"/>
      <c r="K26" s="14"/>
      <c r="L26" s="14"/>
      <c r="M26" s="14"/>
      <c r="N26" s="14"/>
      <c r="O26" s="13"/>
      <c r="P26" s="13"/>
      <c r="Q26" s="14"/>
      <c r="R26" s="14"/>
      <c r="S26" s="14"/>
      <c r="T26" s="14"/>
      <c r="U26" s="14"/>
      <c r="V26" s="14"/>
      <c r="W26" s="14"/>
      <c r="X26" s="14"/>
      <c r="Y26" s="11"/>
      <c r="Z26" s="14"/>
      <c r="AA26" s="14"/>
      <c r="AB26" s="14"/>
      <c r="AC26" s="14"/>
      <c r="AD26" s="14"/>
    </row>
    <row r="27" spans="3:30" x14ac:dyDescent="0.2">
      <c r="C27" s="12"/>
      <c r="D27" s="12"/>
      <c r="E27" s="13"/>
      <c r="F27" s="14"/>
      <c r="G27" s="13"/>
      <c r="H27" s="13"/>
      <c r="I27" s="13"/>
      <c r="J27" s="14"/>
      <c r="K27" s="14"/>
      <c r="L27" s="14"/>
      <c r="M27" s="14"/>
      <c r="N27" s="14"/>
      <c r="O27" s="13"/>
      <c r="P27" s="13"/>
      <c r="Q27" s="14"/>
      <c r="R27" s="14"/>
      <c r="S27" s="14"/>
      <c r="T27" s="14"/>
      <c r="U27" s="14"/>
      <c r="V27" s="14"/>
      <c r="W27" s="14"/>
      <c r="X27" s="14"/>
      <c r="Y27" s="11"/>
      <c r="Z27" s="14"/>
      <c r="AA27" s="14"/>
      <c r="AB27" s="14"/>
      <c r="AC27" s="14"/>
      <c r="AD27" s="14"/>
    </row>
    <row r="28" spans="3:30" x14ac:dyDescent="0.2">
      <c r="C28" s="12"/>
      <c r="D28" s="12"/>
      <c r="E28" s="13"/>
      <c r="F28" s="14"/>
      <c r="G28" s="13"/>
      <c r="H28" s="13"/>
      <c r="I28" s="13"/>
      <c r="J28" s="14"/>
      <c r="K28" s="14"/>
      <c r="L28" s="14"/>
      <c r="M28" s="14"/>
      <c r="N28" s="14"/>
      <c r="O28" s="13"/>
      <c r="P28" s="13"/>
      <c r="Q28" s="14"/>
      <c r="R28" s="14"/>
      <c r="S28" s="14"/>
      <c r="T28" s="14"/>
      <c r="U28" s="14"/>
      <c r="V28" s="14"/>
      <c r="W28" s="14"/>
      <c r="X28" s="14"/>
      <c r="Y28" s="11"/>
      <c r="Z28" s="14"/>
      <c r="AA28" s="14"/>
      <c r="AB28" s="14"/>
      <c r="AC28" s="14"/>
      <c r="AD28" s="14"/>
    </row>
    <row r="29" spans="3:30" x14ac:dyDescent="0.2">
      <c r="C29" s="12"/>
      <c r="D29" s="12"/>
      <c r="E29" s="13"/>
      <c r="F29" s="14"/>
      <c r="G29" s="13"/>
      <c r="H29" s="13"/>
      <c r="I29" s="13"/>
      <c r="J29" s="14"/>
      <c r="K29" s="14"/>
      <c r="L29" s="14"/>
      <c r="M29" s="14"/>
      <c r="N29" s="14"/>
      <c r="O29" s="13"/>
      <c r="P29" s="13"/>
      <c r="Q29" s="14"/>
      <c r="R29" s="14"/>
      <c r="S29" s="14"/>
      <c r="T29" s="14"/>
      <c r="U29" s="14"/>
      <c r="V29" s="14"/>
      <c r="W29" s="14"/>
      <c r="X29" s="14"/>
      <c r="Y29" s="11"/>
      <c r="Z29" s="14"/>
      <c r="AA29" s="14"/>
      <c r="AB29" s="14"/>
      <c r="AC29" s="14"/>
      <c r="AD29" s="14"/>
    </row>
    <row r="30" spans="3:30" x14ac:dyDescent="0.2">
      <c r="C30" s="12"/>
      <c r="D30" s="12"/>
      <c r="E30" s="13"/>
      <c r="F30" s="14"/>
      <c r="G30" s="13"/>
      <c r="H30" s="13"/>
      <c r="I30" s="13"/>
      <c r="J30" s="14"/>
      <c r="K30" s="14"/>
      <c r="L30" s="14"/>
      <c r="M30" s="14"/>
      <c r="N30" s="14"/>
      <c r="O30" s="13"/>
      <c r="P30" s="13"/>
      <c r="Q30" s="14"/>
      <c r="R30" s="14"/>
      <c r="S30" s="14"/>
      <c r="T30" s="14"/>
      <c r="U30" s="14"/>
      <c r="V30" s="14"/>
      <c r="W30" s="14"/>
      <c r="X30" s="14"/>
      <c r="Y30" s="11"/>
      <c r="Z30" s="14"/>
      <c r="AA30" s="14"/>
      <c r="AB30" s="14"/>
      <c r="AC30" s="14"/>
      <c r="AD30" s="14"/>
    </row>
    <row r="31" spans="3:30" x14ac:dyDescent="0.2">
      <c r="C31" s="12"/>
      <c r="D31" s="12"/>
      <c r="E31" s="13"/>
      <c r="F31" s="14"/>
      <c r="G31" s="13"/>
      <c r="H31" s="13"/>
      <c r="I31" s="13"/>
      <c r="J31" s="14"/>
      <c r="K31" s="14"/>
      <c r="L31" s="14"/>
      <c r="M31" s="14"/>
      <c r="N31" s="14"/>
      <c r="O31" s="13"/>
      <c r="P31" s="13"/>
      <c r="Q31" s="14"/>
      <c r="R31" s="14"/>
      <c r="S31" s="14"/>
      <c r="T31" s="14"/>
      <c r="U31" s="14"/>
      <c r="V31" s="14"/>
      <c r="W31" s="14"/>
      <c r="X31" s="14"/>
      <c r="Y31" s="11"/>
      <c r="Z31" s="14"/>
      <c r="AA31" s="14"/>
      <c r="AB31" s="14"/>
      <c r="AC31" s="14"/>
      <c r="AD31" s="14"/>
    </row>
    <row r="32" spans="3:30" x14ac:dyDescent="0.2">
      <c r="C32" s="12"/>
      <c r="D32" s="12"/>
      <c r="E32" s="13"/>
      <c r="F32" s="14"/>
      <c r="G32" s="13"/>
      <c r="H32" s="13"/>
      <c r="I32" s="13"/>
      <c r="J32" s="14"/>
      <c r="K32" s="14"/>
      <c r="L32" s="14"/>
      <c r="M32" s="14"/>
      <c r="N32" s="14"/>
      <c r="O32" s="13"/>
      <c r="P32" s="13"/>
      <c r="Q32" s="14"/>
      <c r="R32" s="14"/>
      <c r="S32" s="14"/>
      <c r="T32" s="14"/>
      <c r="U32" s="14"/>
      <c r="V32" s="14"/>
      <c r="W32" s="14"/>
      <c r="X32" s="14"/>
      <c r="Y32" s="11"/>
      <c r="Z32" s="14"/>
      <c r="AA32" s="14"/>
      <c r="AB32" s="14"/>
      <c r="AC32" s="14"/>
      <c r="AD32" s="14"/>
    </row>
    <row r="33" spans="3:30" x14ac:dyDescent="0.2">
      <c r="C33" s="12"/>
      <c r="D33" s="12"/>
      <c r="E33" s="13"/>
      <c r="F33" s="14"/>
      <c r="G33" s="13"/>
      <c r="H33" s="13"/>
      <c r="I33" s="13"/>
      <c r="J33" s="14"/>
      <c r="K33" s="14"/>
      <c r="L33" s="14"/>
      <c r="M33" s="14"/>
      <c r="N33" s="14"/>
      <c r="O33" s="13"/>
      <c r="P33" s="13"/>
      <c r="Q33" s="14"/>
      <c r="R33" s="14"/>
      <c r="S33" s="14"/>
      <c r="T33" s="14"/>
      <c r="U33" s="14"/>
      <c r="V33" s="14"/>
      <c r="W33" s="14"/>
      <c r="X33" s="14"/>
      <c r="Y33" s="11"/>
      <c r="Z33" s="14"/>
      <c r="AA33" s="14"/>
      <c r="AB33" s="14"/>
      <c r="AC33" s="14"/>
      <c r="AD33" s="14"/>
    </row>
    <row r="34" spans="3:30" x14ac:dyDescent="0.2">
      <c r="C34" s="12"/>
      <c r="D34" s="12"/>
      <c r="E34" s="13"/>
      <c r="F34" s="14"/>
      <c r="G34" s="13"/>
      <c r="H34" s="13"/>
      <c r="I34" s="13"/>
      <c r="J34" s="14"/>
      <c r="K34" s="14"/>
      <c r="L34" s="14"/>
      <c r="M34" s="14"/>
      <c r="N34" s="14"/>
      <c r="O34" s="13"/>
      <c r="P34" s="13"/>
      <c r="Q34" s="14"/>
      <c r="R34" s="14"/>
      <c r="S34" s="14"/>
      <c r="T34" s="14"/>
      <c r="U34" s="14"/>
      <c r="V34" s="14"/>
      <c r="W34" s="14"/>
      <c r="X34" s="14"/>
      <c r="Y34" s="11"/>
      <c r="Z34" s="14"/>
      <c r="AA34" s="14"/>
      <c r="AB34" s="14"/>
      <c r="AC34" s="14"/>
      <c r="AD34" s="14"/>
    </row>
    <row r="35" spans="3:30" x14ac:dyDescent="0.2">
      <c r="C35" s="12"/>
      <c r="D35" s="12"/>
      <c r="E35" s="13"/>
      <c r="F35" s="14"/>
      <c r="G35" s="13"/>
      <c r="H35" s="13"/>
      <c r="I35" s="13"/>
      <c r="J35" s="14"/>
      <c r="K35" s="14"/>
      <c r="L35" s="14"/>
      <c r="M35" s="14"/>
      <c r="N35" s="14"/>
      <c r="O35" s="13"/>
      <c r="P35" s="13"/>
      <c r="Q35" s="14"/>
      <c r="R35" s="14"/>
      <c r="S35" s="14"/>
      <c r="T35" s="14"/>
      <c r="U35" s="14"/>
      <c r="V35" s="14"/>
      <c r="W35" s="14"/>
      <c r="X35" s="14"/>
      <c r="Y35" s="11"/>
      <c r="Z35" s="14"/>
      <c r="AA35" s="14"/>
      <c r="AB35" s="14"/>
      <c r="AC35" s="14"/>
      <c r="AD35" s="14"/>
    </row>
    <row r="36" spans="3:30" x14ac:dyDescent="0.2">
      <c r="C36" s="12"/>
      <c r="D36" s="12"/>
      <c r="E36" s="13"/>
      <c r="F36" s="14"/>
      <c r="G36" s="13"/>
      <c r="H36" s="13"/>
      <c r="I36" s="13"/>
      <c r="J36" s="14"/>
      <c r="K36" s="14"/>
      <c r="L36" s="14"/>
      <c r="M36" s="14"/>
      <c r="N36" s="14"/>
      <c r="O36" s="13"/>
      <c r="P36" s="13"/>
      <c r="Q36" s="14"/>
      <c r="R36" s="14"/>
      <c r="S36" s="14"/>
      <c r="T36" s="14"/>
      <c r="U36" s="14"/>
      <c r="V36" s="14"/>
      <c r="W36" s="14"/>
      <c r="X36" s="14"/>
      <c r="Y36" s="11"/>
      <c r="Z36" s="14"/>
      <c r="AA36" s="14"/>
      <c r="AB36" s="14"/>
      <c r="AC36" s="14"/>
      <c r="AD36" s="14"/>
    </row>
    <row r="37" spans="3:30" x14ac:dyDescent="0.2">
      <c r="C37" s="12"/>
      <c r="D37" s="12"/>
      <c r="E37" s="13"/>
      <c r="F37" s="14"/>
      <c r="G37" s="13"/>
      <c r="H37" s="13"/>
      <c r="I37" s="13"/>
      <c r="J37" s="14"/>
      <c r="K37" s="14"/>
      <c r="L37" s="14"/>
      <c r="M37" s="14"/>
      <c r="N37" s="14"/>
      <c r="O37" s="13"/>
      <c r="P37" s="13"/>
      <c r="Q37" s="14"/>
      <c r="R37" s="14"/>
      <c r="S37" s="14"/>
      <c r="T37" s="14"/>
      <c r="U37" s="14"/>
      <c r="V37" s="14"/>
      <c r="W37" s="14"/>
      <c r="X37" s="14"/>
      <c r="Y37" s="11"/>
      <c r="Z37" s="14"/>
      <c r="AA37" s="14"/>
      <c r="AB37" s="14"/>
      <c r="AC37" s="14"/>
      <c r="AD37" s="14"/>
    </row>
    <row r="38" spans="3:30" ht="14.25" customHeight="1" x14ac:dyDescent="0.2">
      <c r="C38" s="12"/>
      <c r="D38" s="12"/>
      <c r="E38" s="13"/>
      <c r="F38" s="14"/>
      <c r="G38" s="13"/>
      <c r="H38" s="13"/>
      <c r="I38" s="13"/>
      <c r="J38" s="14"/>
      <c r="K38" s="14"/>
      <c r="L38" s="14"/>
      <c r="M38" s="14"/>
      <c r="N38" s="14"/>
      <c r="O38" s="13"/>
      <c r="P38" s="13"/>
      <c r="Q38" s="14"/>
      <c r="R38" s="14"/>
      <c r="S38" s="14"/>
      <c r="T38" s="14"/>
      <c r="U38" s="14"/>
      <c r="V38" s="14"/>
      <c r="W38" s="14"/>
      <c r="X38" s="14"/>
      <c r="Y38" s="11"/>
      <c r="Z38" s="14"/>
      <c r="AA38" s="14"/>
      <c r="AB38" s="14"/>
      <c r="AC38" s="14"/>
      <c r="AD38" s="14"/>
    </row>
    <row r="39" spans="3:30" ht="14.25" customHeight="1" x14ac:dyDescent="0.2">
      <c r="C39" s="12"/>
      <c r="D39" s="12"/>
      <c r="E39" s="13"/>
      <c r="F39" s="14"/>
      <c r="G39" s="13"/>
      <c r="H39" s="13"/>
      <c r="I39" s="13"/>
      <c r="J39" s="14"/>
      <c r="K39" s="14"/>
      <c r="L39" s="14"/>
      <c r="M39" s="14"/>
      <c r="N39" s="14"/>
      <c r="O39" s="13"/>
      <c r="P39" s="13"/>
      <c r="Q39" s="14"/>
      <c r="R39" s="14"/>
      <c r="S39" s="14"/>
      <c r="T39" s="14"/>
      <c r="U39" s="14"/>
      <c r="V39" s="14"/>
      <c r="W39" s="14"/>
      <c r="X39" s="14"/>
      <c r="Y39" s="11"/>
      <c r="Z39" s="14"/>
      <c r="AA39" s="14"/>
      <c r="AB39" s="14"/>
      <c r="AC39" s="14"/>
      <c r="AD39" s="14"/>
    </row>
    <row r="40" spans="3:30" x14ac:dyDescent="0.2">
      <c r="C40" s="12"/>
      <c r="D40" s="12"/>
      <c r="E40" s="13"/>
      <c r="F40" s="14"/>
      <c r="G40" s="13"/>
      <c r="H40" s="13"/>
      <c r="I40" s="13"/>
      <c r="J40" s="14"/>
      <c r="K40" s="14"/>
      <c r="L40" s="14"/>
      <c r="M40" s="14"/>
      <c r="N40" s="14"/>
      <c r="O40" s="13"/>
      <c r="P40" s="13"/>
      <c r="Q40" s="14"/>
      <c r="R40" s="14"/>
      <c r="S40" s="14"/>
      <c r="T40" s="14"/>
      <c r="U40" s="14"/>
      <c r="V40" s="14"/>
      <c r="W40" s="14"/>
      <c r="X40" s="14"/>
      <c r="Y40" s="11"/>
      <c r="Z40" s="14"/>
      <c r="AA40" s="14"/>
      <c r="AB40" s="14"/>
      <c r="AC40" s="14"/>
      <c r="AD40" s="14"/>
    </row>
    <row r="41" spans="3:30" x14ac:dyDescent="0.2">
      <c r="C41" s="12"/>
      <c r="D41" s="12"/>
      <c r="E41" s="13"/>
      <c r="F41" s="14"/>
      <c r="G41" s="13"/>
      <c r="H41" s="13"/>
      <c r="I41" s="13"/>
      <c r="J41" s="14"/>
      <c r="K41" s="14"/>
      <c r="L41" s="14"/>
      <c r="M41" s="14"/>
      <c r="N41" s="14"/>
      <c r="O41" s="13"/>
      <c r="P41" s="13"/>
      <c r="Q41" s="14"/>
      <c r="R41" s="14"/>
      <c r="S41" s="14"/>
      <c r="T41" s="14"/>
      <c r="U41" s="14"/>
      <c r="V41" s="14"/>
      <c r="W41" s="14"/>
      <c r="X41" s="14"/>
      <c r="Y41" s="11"/>
      <c r="Z41" s="14"/>
      <c r="AA41" s="14"/>
      <c r="AB41" s="14"/>
      <c r="AC41" s="14"/>
      <c r="AD41" s="14"/>
    </row>
    <row r="42" spans="3:30" x14ac:dyDescent="0.2">
      <c r="C42" s="12"/>
      <c r="D42" s="12"/>
      <c r="E42" s="13"/>
      <c r="F42" s="14"/>
      <c r="G42" s="13"/>
      <c r="H42" s="13"/>
      <c r="I42" s="13"/>
      <c r="J42" s="14"/>
      <c r="K42" s="14"/>
      <c r="L42" s="14"/>
      <c r="M42" s="14"/>
      <c r="N42" s="14"/>
      <c r="O42" s="13"/>
      <c r="P42" s="13"/>
      <c r="Q42" s="14"/>
      <c r="R42" s="14"/>
      <c r="S42" s="14"/>
      <c r="T42" s="14"/>
      <c r="U42" s="14"/>
      <c r="V42" s="14"/>
      <c r="W42" s="14"/>
      <c r="X42" s="14"/>
      <c r="Y42" s="11"/>
      <c r="Z42" s="14"/>
      <c r="AA42" s="14"/>
      <c r="AB42" s="14"/>
      <c r="AC42" s="14"/>
      <c r="AD42" s="14"/>
    </row>
    <row r="43" spans="3:30" x14ac:dyDescent="0.2">
      <c r="C43" s="12"/>
      <c r="D43" s="12"/>
      <c r="E43" s="13"/>
      <c r="F43" s="14"/>
      <c r="G43" s="13"/>
      <c r="H43" s="13"/>
      <c r="I43" s="13"/>
      <c r="J43" s="14"/>
      <c r="K43" s="14"/>
      <c r="L43" s="14"/>
      <c r="M43" s="14"/>
      <c r="N43" s="14"/>
      <c r="O43" s="13"/>
      <c r="P43" s="13"/>
      <c r="Q43" s="14"/>
      <c r="R43" s="14"/>
      <c r="S43" s="14"/>
      <c r="T43" s="14"/>
      <c r="U43" s="14"/>
      <c r="V43" s="14"/>
      <c r="W43" s="14"/>
      <c r="X43" s="14"/>
      <c r="Y43" s="11"/>
      <c r="Z43" s="14"/>
      <c r="AA43" s="14"/>
      <c r="AB43" s="14"/>
      <c r="AC43" s="14"/>
      <c r="AD43" s="14"/>
    </row>
    <row r="44" spans="3:30" x14ac:dyDescent="0.2">
      <c r="C44" s="12"/>
      <c r="D44" s="12"/>
      <c r="E44" s="13"/>
      <c r="F44" s="14"/>
      <c r="G44" s="13"/>
      <c r="H44" s="13"/>
      <c r="I44" s="13"/>
      <c r="J44" s="14"/>
      <c r="K44" s="14"/>
      <c r="L44" s="14"/>
      <c r="M44" s="14"/>
      <c r="N44" s="14"/>
      <c r="O44" s="13"/>
      <c r="P44" s="13"/>
      <c r="Q44" s="14"/>
      <c r="R44" s="14"/>
      <c r="S44" s="14"/>
      <c r="T44" s="14"/>
      <c r="U44" s="14"/>
      <c r="V44" s="14"/>
      <c r="W44" s="14"/>
      <c r="X44" s="14"/>
      <c r="Y44" s="11"/>
      <c r="Z44" s="14"/>
      <c r="AA44" s="14"/>
      <c r="AB44" s="14"/>
      <c r="AC44" s="14"/>
      <c r="AD44" s="14"/>
    </row>
    <row r="45" spans="3:30" x14ac:dyDescent="0.2">
      <c r="C45" s="12"/>
      <c r="D45" s="12"/>
      <c r="E45" s="13"/>
      <c r="F45" s="14"/>
      <c r="G45" s="13"/>
      <c r="H45" s="13"/>
      <c r="I45" s="13"/>
      <c r="J45" s="14"/>
      <c r="K45" s="14"/>
      <c r="L45" s="14"/>
      <c r="M45" s="14"/>
      <c r="N45" s="14"/>
      <c r="O45" s="13"/>
      <c r="P45" s="13"/>
      <c r="Q45" s="14"/>
      <c r="R45" s="14"/>
      <c r="S45" s="14"/>
      <c r="T45" s="14"/>
      <c r="U45" s="14"/>
      <c r="V45" s="14"/>
      <c r="W45" s="14"/>
      <c r="X45" s="14"/>
      <c r="Y45" s="11"/>
      <c r="Z45" s="14"/>
      <c r="AA45" s="14"/>
      <c r="AB45" s="14"/>
      <c r="AC45" s="14"/>
      <c r="AD45" s="14"/>
    </row>
    <row r="46" spans="3:30" ht="14.25" customHeight="1" x14ac:dyDescent="0.2">
      <c r="C46" s="12"/>
      <c r="D46" s="12"/>
      <c r="E46" s="13"/>
      <c r="F46" s="14"/>
      <c r="G46" s="13"/>
      <c r="H46" s="13"/>
      <c r="I46" s="13"/>
      <c r="J46" s="14"/>
      <c r="K46" s="14"/>
      <c r="L46" s="14"/>
      <c r="M46" s="14"/>
      <c r="N46" s="14"/>
      <c r="O46" s="13"/>
      <c r="P46" s="13"/>
      <c r="Q46" s="14"/>
      <c r="R46" s="14"/>
      <c r="S46" s="14"/>
      <c r="T46" s="14"/>
      <c r="U46" s="14"/>
      <c r="V46" s="14"/>
      <c r="W46" s="14"/>
      <c r="X46" s="14"/>
      <c r="Y46" s="11"/>
      <c r="Z46" s="14"/>
      <c r="AA46" s="14"/>
      <c r="AB46" s="14"/>
      <c r="AC46" s="14"/>
      <c r="AD46" s="14"/>
    </row>
    <row r="47" spans="3:30" x14ac:dyDescent="0.2">
      <c r="C47" s="12"/>
      <c r="D47" s="12"/>
      <c r="E47" s="13"/>
      <c r="F47" s="14"/>
      <c r="G47" s="13"/>
      <c r="H47" s="13"/>
      <c r="I47" s="13"/>
      <c r="J47" s="14"/>
      <c r="K47" s="14"/>
      <c r="L47" s="14"/>
      <c r="M47" s="14"/>
      <c r="N47" s="14"/>
      <c r="O47" s="13"/>
      <c r="P47" s="13"/>
      <c r="Q47" s="14"/>
      <c r="R47" s="14"/>
      <c r="S47" s="14"/>
      <c r="T47" s="14"/>
      <c r="U47" s="14"/>
      <c r="V47" s="14"/>
      <c r="W47" s="14"/>
      <c r="X47" s="14"/>
      <c r="Y47" s="11"/>
      <c r="Z47" s="14"/>
      <c r="AA47" s="14"/>
      <c r="AB47" s="14"/>
      <c r="AC47" s="14"/>
      <c r="AD47" s="14"/>
    </row>
    <row r="48" spans="3:30" x14ac:dyDescent="0.2">
      <c r="C48" s="12"/>
      <c r="D48" s="12"/>
      <c r="E48" s="13"/>
      <c r="F48" s="14"/>
      <c r="G48" s="13"/>
      <c r="H48" s="13"/>
      <c r="I48" s="13"/>
      <c r="J48" s="14"/>
      <c r="K48" s="14"/>
      <c r="L48" s="14"/>
      <c r="M48" s="14"/>
      <c r="N48" s="14"/>
      <c r="O48" s="13"/>
      <c r="P48" s="13"/>
      <c r="Q48" s="14"/>
      <c r="R48" s="14"/>
      <c r="S48" s="14"/>
      <c r="T48" s="14"/>
      <c r="U48" s="14"/>
      <c r="V48" s="14"/>
      <c r="W48" s="14"/>
      <c r="X48" s="14"/>
      <c r="Y48" s="11"/>
      <c r="Z48" s="14"/>
      <c r="AA48" s="14"/>
      <c r="AB48" s="14"/>
      <c r="AC48" s="14"/>
      <c r="AD48" s="14"/>
    </row>
    <row r="49" spans="3:30" x14ac:dyDescent="0.2">
      <c r="C49" s="12"/>
      <c r="D49" s="12"/>
      <c r="E49" s="13"/>
      <c r="F49" s="14"/>
      <c r="G49" s="13"/>
      <c r="H49" s="13"/>
      <c r="I49" s="13"/>
      <c r="J49" s="14"/>
      <c r="K49" s="14"/>
      <c r="L49" s="14"/>
      <c r="M49" s="14"/>
      <c r="N49" s="14"/>
      <c r="O49" s="13"/>
      <c r="P49" s="13"/>
      <c r="Q49" s="14"/>
      <c r="R49" s="14"/>
      <c r="S49" s="14"/>
      <c r="T49" s="14"/>
      <c r="U49" s="14"/>
      <c r="V49" s="14"/>
      <c r="W49" s="14"/>
      <c r="X49" s="14"/>
      <c r="Y49" s="11"/>
      <c r="Z49" s="14"/>
      <c r="AA49" s="14"/>
      <c r="AB49" s="14"/>
      <c r="AC49" s="14"/>
      <c r="AD49" s="14"/>
    </row>
    <row r="50" spans="3:30" x14ac:dyDescent="0.2">
      <c r="C50" s="12"/>
      <c r="D50" s="12"/>
      <c r="E50" s="13"/>
      <c r="F50" s="14"/>
      <c r="G50" s="13"/>
      <c r="H50" s="13"/>
      <c r="I50" s="13"/>
      <c r="J50" s="14"/>
      <c r="K50" s="14"/>
      <c r="L50" s="14"/>
      <c r="M50" s="14"/>
      <c r="N50" s="14"/>
      <c r="O50" s="13"/>
      <c r="P50" s="13"/>
      <c r="Q50" s="14"/>
      <c r="R50" s="14"/>
      <c r="S50" s="14"/>
      <c r="T50" s="14"/>
      <c r="U50" s="14"/>
      <c r="V50" s="14"/>
      <c r="W50" s="14"/>
      <c r="X50" s="14"/>
      <c r="Y50" s="11"/>
      <c r="Z50" s="14"/>
      <c r="AA50" s="14"/>
      <c r="AB50" s="14"/>
      <c r="AC50" s="14"/>
      <c r="AD50" s="14"/>
    </row>
    <row r="51" spans="3:30" x14ac:dyDescent="0.2">
      <c r="C51" s="12"/>
      <c r="D51" s="12"/>
      <c r="E51" s="13"/>
      <c r="F51" s="14"/>
      <c r="G51" s="13"/>
      <c r="H51" s="13"/>
      <c r="I51" s="13"/>
      <c r="J51" s="14"/>
      <c r="K51" s="14"/>
      <c r="L51" s="14"/>
      <c r="M51" s="14"/>
      <c r="N51" s="14"/>
      <c r="O51" s="13"/>
      <c r="P51" s="13"/>
      <c r="Q51" s="14"/>
      <c r="R51" s="14"/>
      <c r="S51" s="14"/>
      <c r="T51" s="14"/>
      <c r="U51" s="14"/>
      <c r="V51" s="14"/>
      <c r="W51" s="14"/>
      <c r="X51" s="14"/>
      <c r="Y51" s="11"/>
      <c r="Z51" s="14"/>
      <c r="AA51" s="14"/>
      <c r="AB51" s="14"/>
      <c r="AC51" s="14"/>
      <c r="AD51" s="14"/>
    </row>
    <row r="52" spans="3:30" x14ac:dyDescent="0.2">
      <c r="C52" s="12"/>
      <c r="D52" s="12"/>
      <c r="E52" s="13"/>
      <c r="F52" s="14"/>
      <c r="G52" s="13"/>
      <c r="H52" s="13"/>
      <c r="I52" s="13"/>
      <c r="J52" s="14"/>
      <c r="K52" s="14"/>
      <c r="L52" s="14"/>
      <c r="M52" s="14"/>
      <c r="N52" s="14"/>
      <c r="O52" s="13"/>
      <c r="P52" s="13"/>
      <c r="Q52" s="14"/>
      <c r="R52" s="14"/>
      <c r="S52" s="14"/>
      <c r="T52" s="14"/>
      <c r="U52" s="14"/>
      <c r="V52" s="14"/>
      <c r="W52" s="14"/>
      <c r="X52" s="14"/>
      <c r="Y52" s="11"/>
      <c r="Z52" s="14"/>
      <c r="AA52" s="14"/>
      <c r="AB52" s="14"/>
      <c r="AC52" s="14"/>
      <c r="AD52" s="14"/>
    </row>
    <row r="53" spans="3:30" x14ac:dyDescent="0.2">
      <c r="C53" s="12"/>
      <c r="D53" s="12"/>
      <c r="E53" s="13"/>
      <c r="F53" s="14"/>
      <c r="G53" s="13"/>
      <c r="H53" s="13"/>
      <c r="I53" s="13"/>
      <c r="J53" s="14"/>
      <c r="K53" s="14"/>
      <c r="L53" s="14"/>
      <c r="M53" s="14"/>
      <c r="N53" s="14"/>
      <c r="O53" s="13"/>
      <c r="P53" s="13"/>
      <c r="Q53" s="14"/>
      <c r="R53" s="14"/>
      <c r="S53" s="14"/>
      <c r="T53" s="14"/>
      <c r="U53" s="14"/>
      <c r="V53" s="14"/>
      <c r="W53" s="14"/>
      <c r="X53" s="14"/>
      <c r="Y53" s="11"/>
      <c r="Z53" s="14"/>
      <c r="AA53" s="14"/>
      <c r="AB53" s="14"/>
      <c r="AC53" s="14"/>
      <c r="AD53" s="14"/>
    </row>
    <row r="54" spans="3:30" x14ac:dyDescent="0.2">
      <c r="C54" s="12"/>
      <c r="D54" s="12"/>
      <c r="E54" s="13"/>
      <c r="F54" s="14"/>
      <c r="G54" s="13"/>
      <c r="H54" s="13"/>
      <c r="I54" s="13"/>
      <c r="J54" s="14"/>
      <c r="K54" s="14"/>
      <c r="L54" s="14"/>
      <c r="M54" s="14"/>
      <c r="N54" s="14"/>
      <c r="O54" s="13"/>
      <c r="P54" s="13"/>
      <c r="Q54" s="14"/>
      <c r="R54" s="14"/>
      <c r="S54" s="14"/>
      <c r="T54" s="14"/>
      <c r="U54" s="14"/>
      <c r="V54" s="14"/>
      <c r="W54" s="14"/>
      <c r="X54" s="14"/>
      <c r="Y54" s="11"/>
      <c r="Z54" s="14"/>
      <c r="AA54" s="14"/>
      <c r="AB54" s="14"/>
      <c r="AC54" s="14"/>
      <c r="AD54" s="14"/>
    </row>
    <row r="55" spans="3:30" x14ac:dyDescent="0.2">
      <c r="C55" s="12"/>
      <c r="D55" s="12"/>
      <c r="E55" s="13"/>
      <c r="F55" s="14"/>
      <c r="G55" s="13"/>
      <c r="H55" s="13"/>
      <c r="I55" s="13"/>
      <c r="J55" s="14"/>
      <c r="K55" s="14"/>
      <c r="L55" s="14"/>
      <c r="M55" s="14"/>
      <c r="N55" s="14"/>
      <c r="O55" s="13"/>
      <c r="P55" s="13"/>
      <c r="Q55" s="14"/>
      <c r="R55" s="14"/>
      <c r="S55" s="14"/>
      <c r="T55" s="14"/>
      <c r="U55" s="14"/>
      <c r="V55" s="14"/>
      <c r="W55" s="14"/>
      <c r="X55" s="14"/>
      <c r="Y55" s="11"/>
      <c r="Z55" s="14"/>
      <c r="AA55" s="14"/>
      <c r="AB55" s="14"/>
      <c r="AC55" s="14"/>
      <c r="AD55" s="14"/>
    </row>
    <row r="56" spans="3:30" x14ac:dyDescent="0.2">
      <c r="C56" s="12"/>
      <c r="D56" s="12"/>
      <c r="E56" s="13"/>
      <c r="F56" s="14"/>
      <c r="G56" s="13"/>
      <c r="H56" s="13"/>
      <c r="I56" s="13"/>
      <c r="J56" s="14"/>
      <c r="K56" s="14"/>
      <c r="L56" s="14"/>
      <c r="M56" s="14"/>
      <c r="N56" s="14"/>
      <c r="O56" s="13"/>
      <c r="P56" s="13"/>
      <c r="Q56" s="14"/>
      <c r="R56" s="14"/>
      <c r="S56" s="14"/>
      <c r="T56" s="14"/>
      <c r="U56" s="14"/>
      <c r="V56" s="14"/>
      <c r="W56" s="14"/>
      <c r="X56" s="14"/>
      <c r="Y56" s="11"/>
      <c r="Z56" s="14"/>
      <c r="AA56" s="14"/>
      <c r="AB56" s="14"/>
      <c r="AC56" s="14"/>
      <c r="AD56" s="14"/>
    </row>
    <row r="57" spans="3:30" ht="14.25" customHeight="1" x14ac:dyDescent="0.2">
      <c r="C57" s="12"/>
      <c r="D57" s="12"/>
      <c r="E57" s="13"/>
      <c r="F57" s="14"/>
      <c r="G57" s="13"/>
      <c r="H57" s="13"/>
      <c r="I57" s="13"/>
      <c r="J57" s="14"/>
      <c r="K57" s="14"/>
      <c r="L57" s="14"/>
      <c r="M57" s="14"/>
      <c r="N57" s="14"/>
      <c r="O57" s="13"/>
      <c r="P57" s="13"/>
      <c r="Q57" s="14"/>
      <c r="R57" s="14"/>
      <c r="S57" s="14"/>
      <c r="T57" s="14"/>
      <c r="U57" s="14"/>
      <c r="V57" s="14"/>
      <c r="W57" s="14"/>
      <c r="X57" s="14"/>
      <c r="Y57" s="11"/>
      <c r="Z57" s="14"/>
      <c r="AA57" s="14"/>
      <c r="AB57" s="14"/>
      <c r="AC57" s="14"/>
      <c r="AD57" s="14"/>
    </row>
    <row r="58" spans="3:30" x14ac:dyDescent="0.2">
      <c r="C58" s="12"/>
      <c r="D58" s="12"/>
      <c r="E58" s="13"/>
      <c r="F58" s="14"/>
      <c r="G58" s="13"/>
      <c r="H58" s="13"/>
      <c r="I58" s="13"/>
      <c r="J58" s="14"/>
      <c r="K58" s="14"/>
      <c r="L58" s="14"/>
      <c r="M58" s="14"/>
      <c r="N58" s="14"/>
      <c r="O58" s="13"/>
      <c r="P58" s="13"/>
      <c r="Q58" s="14"/>
      <c r="R58" s="14"/>
      <c r="S58" s="14"/>
      <c r="T58" s="14"/>
      <c r="U58" s="14"/>
      <c r="V58" s="14"/>
      <c r="W58" s="14"/>
      <c r="X58" s="14"/>
      <c r="Y58" s="11"/>
      <c r="Z58" s="14"/>
      <c r="AA58" s="14"/>
      <c r="AB58" s="14"/>
      <c r="AC58" s="14"/>
      <c r="AD58" s="14"/>
    </row>
    <row r="59" spans="3:30" x14ac:dyDescent="0.2">
      <c r="C59" s="12"/>
      <c r="D59" s="12"/>
      <c r="E59" s="13"/>
      <c r="F59" s="14"/>
      <c r="G59" s="13"/>
      <c r="H59" s="13"/>
      <c r="I59" s="13"/>
      <c r="J59" s="14"/>
      <c r="K59" s="14"/>
      <c r="L59" s="14"/>
      <c r="M59" s="14"/>
      <c r="N59" s="14"/>
      <c r="O59" s="13"/>
      <c r="P59" s="13"/>
      <c r="Q59" s="14"/>
      <c r="R59" s="14"/>
      <c r="S59" s="14"/>
      <c r="T59" s="14"/>
      <c r="U59" s="14"/>
      <c r="V59" s="14"/>
      <c r="W59" s="14"/>
      <c r="X59" s="14"/>
      <c r="Y59" s="11"/>
      <c r="Z59" s="14"/>
      <c r="AA59" s="14"/>
      <c r="AB59" s="14"/>
      <c r="AC59" s="14"/>
      <c r="AD59" s="14"/>
    </row>
    <row r="60" spans="3:30" x14ac:dyDescent="0.2">
      <c r="C60" s="12"/>
      <c r="D60" s="12"/>
      <c r="E60" s="13"/>
      <c r="F60" s="14"/>
      <c r="G60" s="13"/>
      <c r="H60" s="13"/>
      <c r="I60" s="13"/>
      <c r="J60" s="14"/>
      <c r="K60" s="14"/>
      <c r="L60" s="14"/>
      <c r="M60" s="14"/>
      <c r="N60" s="14"/>
      <c r="O60" s="13"/>
      <c r="P60" s="13"/>
      <c r="Q60" s="14"/>
      <c r="R60" s="14"/>
      <c r="S60" s="14"/>
      <c r="T60" s="14"/>
      <c r="U60" s="14"/>
      <c r="V60" s="14"/>
      <c r="W60" s="14"/>
      <c r="X60" s="14"/>
      <c r="Y60" s="11"/>
      <c r="Z60" s="14"/>
      <c r="AA60" s="14"/>
      <c r="AB60" s="14"/>
      <c r="AC60" s="14"/>
      <c r="AD60" s="14"/>
    </row>
    <row r="61" spans="3:30" x14ac:dyDescent="0.2">
      <c r="C61" s="12"/>
      <c r="D61" s="12"/>
      <c r="E61" s="13"/>
      <c r="F61" s="14"/>
      <c r="G61" s="13"/>
      <c r="H61" s="13"/>
      <c r="I61" s="13"/>
      <c r="J61" s="14"/>
      <c r="K61" s="14"/>
      <c r="L61" s="14"/>
      <c r="M61" s="14"/>
      <c r="N61" s="14"/>
      <c r="O61" s="13"/>
      <c r="P61" s="13"/>
      <c r="Q61" s="14"/>
      <c r="R61" s="14"/>
      <c r="S61" s="14"/>
      <c r="T61" s="14"/>
      <c r="U61" s="14"/>
      <c r="V61" s="14"/>
      <c r="W61" s="14"/>
      <c r="X61" s="14"/>
      <c r="Y61" s="11"/>
      <c r="Z61" s="14"/>
      <c r="AA61" s="14"/>
      <c r="AB61" s="14"/>
      <c r="AC61" s="14"/>
      <c r="AD61" s="14"/>
    </row>
    <row r="62" spans="3:30" x14ac:dyDescent="0.2">
      <c r="C62" s="12"/>
      <c r="D62" s="12"/>
      <c r="E62" s="13"/>
      <c r="F62" s="14"/>
      <c r="G62" s="13"/>
      <c r="H62" s="13"/>
      <c r="I62" s="13"/>
      <c r="J62" s="14"/>
      <c r="K62" s="14"/>
      <c r="L62" s="14"/>
      <c r="M62" s="14"/>
      <c r="N62" s="14"/>
      <c r="O62" s="13"/>
      <c r="P62" s="13"/>
      <c r="Q62" s="14"/>
      <c r="R62" s="14"/>
      <c r="S62" s="14"/>
      <c r="T62" s="14"/>
      <c r="U62" s="14"/>
      <c r="V62" s="14"/>
      <c r="W62" s="14"/>
      <c r="X62" s="14"/>
      <c r="Y62" s="11"/>
      <c r="Z62" s="14"/>
      <c r="AA62" s="14"/>
      <c r="AB62" s="14"/>
      <c r="AC62" s="14"/>
      <c r="AD62" s="14"/>
    </row>
    <row r="63" spans="3:30" x14ac:dyDescent="0.2">
      <c r="C63" s="12"/>
      <c r="D63" s="12"/>
      <c r="E63" s="13"/>
      <c r="F63" s="14"/>
      <c r="G63" s="13"/>
      <c r="H63" s="13"/>
      <c r="I63" s="13"/>
      <c r="J63" s="14"/>
      <c r="K63" s="14"/>
      <c r="L63" s="14"/>
      <c r="M63" s="14"/>
      <c r="N63" s="14"/>
      <c r="O63" s="13"/>
      <c r="P63" s="13"/>
      <c r="Q63" s="14"/>
      <c r="R63" s="14"/>
      <c r="S63" s="14"/>
      <c r="T63" s="14"/>
      <c r="U63" s="14"/>
      <c r="V63" s="14"/>
      <c r="W63" s="14"/>
      <c r="X63" s="14"/>
      <c r="Y63" s="11"/>
      <c r="Z63" s="14"/>
      <c r="AA63" s="14"/>
      <c r="AB63" s="14"/>
      <c r="AC63" s="14"/>
      <c r="AD63" s="14"/>
    </row>
    <row r="64" spans="3:30" x14ac:dyDescent="0.2">
      <c r="C64" s="12"/>
      <c r="D64" s="12"/>
      <c r="E64" s="13"/>
      <c r="F64" s="14"/>
      <c r="G64" s="13"/>
      <c r="H64" s="13"/>
      <c r="I64" s="13"/>
      <c r="J64" s="14"/>
      <c r="K64" s="14"/>
      <c r="L64" s="14"/>
      <c r="M64" s="14"/>
      <c r="N64" s="14"/>
      <c r="O64" s="13"/>
      <c r="P64" s="13"/>
      <c r="Q64" s="14"/>
      <c r="R64" s="14"/>
      <c r="S64" s="14"/>
      <c r="T64" s="14"/>
      <c r="U64" s="14"/>
      <c r="V64" s="14"/>
      <c r="W64" s="14"/>
      <c r="X64" s="14"/>
      <c r="Y64" s="11"/>
      <c r="Z64" s="14"/>
      <c r="AA64" s="14"/>
      <c r="AB64" s="14"/>
      <c r="AC64" s="14"/>
      <c r="AD64" s="14"/>
    </row>
    <row r="65" spans="3:30" x14ac:dyDescent="0.2">
      <c r="C65" s="12"/>
      <c r="D65" s="12"/>
      <c r="E65" s="13"/>
      <c r="F65" s="14"/>
      <c r="G65" s="13"/>
      <c r="H65" s="13"/>
      <c r="I65" s="13"/>
      <c r="J65" s="14"/>
      <c r="K65" s="14"/>
      <c r="L65" s="14"/>
      <c r="M65" s="14"/>
      <c r="N65" s="14"/>
      <c r="O65" s="13"/>
      <c r="P65" s="13"/>
      <c r="Q65" s="14"/>
      <c r="R65" s="14"/>
      <c r="S65" s="14"/>
      <c r="T65" s="14"/>
      <c r="U65" s="14"/>
      <c r="V65" s="14"/>
      <c r="W65" s="14"/>
      <c r="X65" s="14"/>
      <c r="Y65" s="11"/>
      <c r="Z65" s="14"/>
      <c r="AA65" s="14"/>
      <c r="AB65" s="14"/>
      <c r="AC65" s="14"/>
      <c r="AD65" s="14"/>
    </row>
    <row r="66" spans="3:30" x14ac:dyDescent="0.2">
      <c r="C66" s="12"/>
      <c r="D66" s="12"/>
      <c r="E66" s="13"/>
      <c r="F66" s="14"/>
      <c r="G66" s="13"/>
      <c r="H66" s="13"/>
      <c r="I66" s="13"/>
      <c r="J66" s="14"/>
      <c r="K66" s="14"/>
      <c r="L66" s="14"/>
      <c r="M66" s="14"/>
      <c r="N66" s="14"/>
      <c r="O66" s="13"/>
      <c r="P66" s="13"/>
      <c r="Q66" s="14"/>
      <c r="R66" s="14"/>
      <c r="S66" s="14"/>
      <c r="T66" s="14"/>
      <c r="U66" s="14"/>
      <c r="V66" s="14"/>
      <c r="W66" s="14"/>
      <c r="X66" s="14"/>
      <c r="Y66" s="11"/>
      <c r="Z66" s="14"/>
      <c r="AA66" s="14"/>
      <c r="AB66" s="14"/>
      <c r="AC66" s="14"/>
      <c r="AD66" s="14"/>
    </row>
    <row r="67" spans="3:30" x14ac:dyDescent="0.2">
      <c r="C67" s="12"/>
      <c r="D67" s="12"/>
      <c r="E67" s="13"/>
      <c r="F67" s="14"/>
      <c r="G67" s="13"/>
      <c r="H67" s="13"/>
      <c r="I67" s="13"/>
      <c r="J67" s="14"/>
      <c r="K67" s="14"/>
      <c r="L67" s="14"/>
      <c r="M67" s="14"/>
      <c r="N67" s="14"/>
      <c r="O67" s="13"/>
      <c r="P67" s="13"/>
      <c r="Q67" s="14"/>
      <c r="R67" s="14"/>
      <c r="S67" s="14"/>
      <c r="T67" s="14"/>
      <c r="U67" s="14"/>
      <c r="V67" s="14"/>
      <c r="W67" s="14"/>
      <c r="X67" s="14"/>
      <c r="Y67" s="11"/>
      <c r="Z67" s="14"/>
      <c r="AA67" s="14"/>
      <c r="AB67" s="14"/>
      <c r="AC67" s="14"/>
      <c r="AD67" s="14"/>
    </row>
    <row r="68" spans="3:30" x14ac:dyDescent="0.2">
      <c r="C68" s="12"/>
      <c r="D68" s="12"/>
      <c r="E68" s="13"/>
      <c r="F68" s="14"/>
      <c r="G68" s="13"/>
      <c r="H68" s="13"/>
      <c r="I68" s="13"/>
      <c r="J68" s="14"/>
      <c r="K68" s="14"/>
      <c r="L68" s="14"/>
      <c r="M68" s="14"/>
      <c r="N68" s="14"/>
      <c r="O68" s="13"/>
      <c r="P68" s="13"/>
      <c r="Q68" s="14"/>
      <c r="R68" s="14"/>
      <c r="S68" s="14"/>
      <c r="T68" s="14"/>
      <c r="U68" s="14"/>
      <c r="V68" s="14"/>
      <c r="W68" s="14"/>
      <c r="X68" s="14"/>
      <c r="Y68" s="11"/>
      <c r="Z68" s="14"/>
      <c r="AA68" s="14"/>
      <c r="AB68" s="14"/>
      <c r="AC68" s="14"/>
      <c r="AD68" s="14"/>
    </row>
    <row r="69" spans="3:30" x14ac:dyDescent="0.2">
      <c r="C69" s="12"/>
      <c r="D69" s="12"/>
      <c r="E69" s="13"/>
      <c r="F69" s="14"/>
      <c r="G69" s="13"/>
      <c r="H69" s="13"/>
      <c r="I69" s="13"/>
      <c r="J69" s="14"/>
      <c r="K69" s="14"/>
      <c r="L69" s="14"/>
      <c r="M69" s="14"/>
      <c r="N69" s="14"/>
      <c r="O69" s="13"/>
      <c r="P69" s="13"/>
      <c r="Q69" s="14"/>
      <c r="R69" s="14"/>
      <c r="S69" s="14"/>
      <c r="T69" s="14"/>
      <c r="U69" s="14"/>
      <c r="V69" s="14"/>
      <c r="W69" s="14"/>
      <c r="X69" s="14"/>
      <c r="Y69" s="11"/>
      <c r="Z69" s="14"/>
      <c r="AA69" s="14"/>
      <c r="AB69" s="14"/>
      <c r="AC69" s="14"/>
      <c r="AD69" s="14"/>
    </row>
    <row r="70" spans="3:30" ht="14.25" customHeight="1" x14ac:dyDescent="0.2">
      <c r="C70" s="12"/>
      <c r="D70" s="12"/>
      <c r="E70" s="13"/>
      <c r="F70" s="14"/>
      <c r="G70" s="13"/>
      <c r="H70" s="13"/>
      <c r="I70" s="13"/>
      <c r="J70" s="14"/>
      <c r="K70" s="14"/>
      <c r="L70" s="14"/>
      <c r="M70" s="14"/>
      <c r="N70" s="14"/>
      <c r="O70" s="13"/>
      <c r="P70" s="13"/>
      <c r="Q70" s="14"/>
      <c r="R70" s="14"/>
      <c r="S70" s="14"/>
      <c r="T70" s="14"/>
      <c r="U70" s="14"/>
      <c r="V70" s="14"/>
      <c r="W70" s="14"/>
      <c r="X70" s="14"/>
      <c r="Y70" s="11"/>
      <c r="Z70" s="14"/>
      <c r="AA70" s="14"/>
      <c r="AB70" s="14"/>
      <c r="AC70" s="14"/>
      <c r="AD70" s="14"/>
    </row>
    <row r="71" spans="3:30" x14ac:dyDescent="0.2">
      <c r="C71" s="12"/>
      <c r="D71" s="12"/>
      <c r="E71" s="13"/>
      <c r="F71" s="14"/>
      <c r="G71" s="13"/>
      <c r="H71" s="13"/>
      <c r="I71" s="13"/>
      <c r="J71" s="14"/>
      <c r="K71" s="14"/>
      <c r="L71" s="14"/>
      <c r="M71" s="14"/>
      <c r="N71" s="14"/>
      <c r="O71" s="13"/>
      <c r="P71" s="13"/>
      <c r="Q71" s="14"/>
      <c r="R71" s="14"/>
      <c r="S71" s="14"/>
      <c r="T71" s="14"/>
      <c r="U71" s="14"/>
      <c r="V71" s="14"/>
      <c r="W71" s="14"/>
      <c r="X71" s="14"/>
      <c r="Y71" s="11"/>
      <c r="Z71" s="14"/>
      <c r="AA71" s="14"/>
      <c r="AB71" s="14"/>
      <c r="AC71" s="14"/>
      <c r="AD71" s="14"/>
    </row>
    <row r="72" spans="3:30" ht="14.25" customHeight="1" x14ac:dyDescent="0.2">
      <c r="C72" s="12"/>
      <c r="D72" s="12"/>
      <c r="E72" s="13"/>
      <c r="F72" s="14"/>
      <c r="G72" s="13"/>
      <c r="H72" s="13"/>
      <c r="I72" s="13"/>
      <c r="J72" s="14"/>
      <c r="K72" s="14"/>
      <c r="L72" s="14"/>
      <c r="M72" s="14"/>
      <c r="N72" s="14"/>
      <c r="O72" s="13"/>
      <c r="P72" s="13"/>
      <c r="Q72" s="14"/>
      <c r="R72" s="14"/>
      <c r="S72" s="14"/>
      <c r="T72" s="14"/>
      <c r="U72" s="14"/>
      <c r="V72" s="14"/>
      <c r="W72" s="14"/>
      <c r="X72" s="14"/>
      <c r="Y72" s="11"/>
      <c r="Z72" s="14"/>
      <c r="AA72" s="14"/>
      <c r="AB72" s="14"/>
      <c r="AC72" s="14"/>
      <c r="AD72" s="14"/>
    </row>
    <row r="73" spans="3:30" ht="14.25" customHeight="1" x14ac:dyDescent="0.2">
      <c r="C73" s="12"/>
      <c r="D73" s="12"/>
      <c r="E73" s="13"/>
      <c r="F73" s="14"/>
      <c r="G73" s="13"/>
      <c r="H73" s="13"/>
      <c r="I73" s="13"/>
      <c r="J73" s="14"/>
      <c r="K73" s="14"/>
      <c r="L73" s="14"/>
      <c r="M73" s="14"/>
      <c r="N73" s="14"/>
      <c r="O73" s="13"/>
      <c r="P73" s="13"/>
      <c r="Q73" s="14"/>
      <c r="R73" s="14"/>
      <c r="S73" s="14"/>
      <c r="T73" s="14"/>
      <c r="U73" s="14"/>
      <c r="V73" s="14"/>
      <c r="W73" s="14"/>
      <c r="X73" s="14"/>
      <c r="Y73" s="11"/>
      <c r="Z73" s="14"/>
      <c r="AA73" s="14"/>
      <c r="AB73" s="14"/>
      <c r="AC73" s="14"/>
      <c r="AD73" s="14"/>
    </row>
    <row r="74" spans="3:30" x14ac:dyDescent="0.2">
      <c r="C74" s="12"/>
      <c r="D74" s="12"/>
      <c r="E74" s="13"/>
      <c r="F74" s="14"/>
      <c r="G74" s="13"/>
      <c r="H74" s="13"/>
      <c r="I74" s="13"/>
      <c r="J74" s="14"/>
      <c r="K74" s="14"/>
      <c r="L74" s="14"/>
      <c r="M74" s="14"/>
      <c r="N74" s="14"/>
      <c r="O74" s="13"/>
      <c r="P74" s="13"/>
      <c r="Q74" s="14"/>
      <c r="R74" s="14"/>
      <c r="S74" s="14"/>
      <c r="T74" s="14"/>
      <c r="U74" s="14"/>
      <c r="V74" s="14"/>
      <c r="W74" s="14"/>
      <c r="X74" s="14"/>
      <c r="Y74" s="11"/>
      <c r="Z74" s="14"/>
      <c r="AA74" s="14"/>
      <c r="AB74" s="14"/>
      <c r="AC74" s="14"/>
      <c r="AD74" s="14"/>
    </row>
    <row r="75" spans="3:30" x14ac:dyDescent="0.2">
      <c r="C75" s="12"/>
      <c r="D75" s="12"/>
      <c r="E75" s="13"/>
      <c r="F75" s="14"/>
      <c r="G75" s="13"/>
      <c r="H75" s="13"/>
      <c r="I75" s="13"/>
      <c r="J75" s="14"/>
      <c r="K75" s="14"/>
      <c r="L75" s="14"/>
      <c r="M75" s="14"/>
      <c r="N75" s="14"/>
      <c r="O75" s="13"/>
      <c r="P75" s="13"/>
      <c r="Q75" s="14"/>
      <c r="R75" s="14"/>
      <c r="S75" s="14"/>
      <c r="T75" s="14"/>
      <c r="U75" s="14"/>
      <c r="V75" s="14"/>
      <c r="W75" s="14"/>
      <c r="X75" s="14"/>
      <c r="Y75" s="11"/>
      <c r="Z75" s="14"/>
      <c r="AA75" s="14"/>
      <c r="AB75" s="14"/>
      <c r="AC75" s="14"/>
      <c r="AD75" s="14"/>
    </row>
    <row r="76" spans="3:30" x14ac:dyDescent="0.2">
      <c r="C76" s="12"/>
      <c r="D76" s="12"/>
      <c r="E76" s="13"/>
      <c r="F76" s="14"/>
      <c r="G76" s="13"/>
      <c r="H76" s="13"/>
      <c r="I76" s="13"/>
      <c r="J76" s="14"/>
      <c r="K76" s="14"/>
      <c r="L76" s="14"/>
      <c r="M76" s="14"/>
      <c r="N76" s="14"/>
      <c r="O76" s="13"/>
      <c r="P76" s="13"/>
      <c r="Q76" s="14"/>
      <c r="R76" s="14"/>
      <c r="S76" s="14"/>
      <c r="T76" s="14"/>
      <c r="U76" s="14"/>
      <c r="V76" s="14"/>
      <c r="W76" s="14"/>
      <c r="X76" s="14"/>
      <c r="Y76" s="11"/>
      <c r="Z76" s="14"/>
      <c r="AA76" s="14"/>
      <c r="AB76" s="14"/>
      <c r="AC76" s="14"/>
      <c r="AD76" s="14"/>
    </row>
    <row r="77" spans="3:30" ht="14.25" customHeight="1" x14ac:dyDescent="0.2">
      <c r="C77" s="12"/>
      <c r="D77" s="12"/>
      <c r="E77" s="13"/>
      <c r="F77" s="14"/>
      <c r="G77" s="13"/>
      <c r="H77" s="13"/>
      <c r="I77" s="13"/>
      <c r="J77" s="14"/>
      <c r="K77" s="14"/>
      <c r="L77" s="14"/>
      <c r="M77" s="14"/>
      <c r="N77" s="14"/>
      <c r="O77" s="13"/>
      <c r="P77" s="13"/>
      <c r="Q77" s="14"/>
      <c r="R77" s="14"/>
      <c r="S77" s="14"/>
      <c r="T77" s="14"/>
      <c r="U77" s="14"/>
      <c r="V77" s="14"/>
      <c r="W77" s="14"/>
      <c r="X77" s="14"/>
      <c r="Y77" s="11"/>
      <c r="Z77" s="14"/>
      <c r="AA77" s="14"/>
      <c r="AB77" s="14"/>
      <c r="AC77" s="14"/>
      <c r="AD77" s="14"/>
    </row>
    <row r="78" spans="3:30" x14ac:dyDescent="0.2">
      <c r="Y78" s="11"/>
    </row>
    <row r="79" spans="3:30" x14ac:dyDescent="0.2">
      <c r="Y79" s="11"/>
    </row>
    <row r="80" spans="3:30" x14ac:dyDescent="0.2">
      <c r="Y80" s="11"/>
    </row>
    <row r="81" spans="25:25" x14ac:dyDescent="0.2">
      <c r="Y81" s="11"/>
    </row>
    <row r="82" spans="25:25" x14ac:dyDescent="0.2">
      <c r="Y82" s="11"/>
    </row>
    <row r="83" spans="25:25" x14ac:dyDescent="0.2">
      <c r="Y83" s="11"/>
    </row>
    <row r="84" spans="25:25" x14ac:dyDescent="0.2">
      <c r="Y84" s="11"/>
    </row>
    <row r="85" spans="25:25" x14ac:dyDescent="0.2">
      <c r="Y85" s="11"/>
    </row>
    <row r="86" spans="25:25" x14ac:dyDescent="0.2">
      <c r="Y86" s="11"/>
    </row>
    <row r="87" spans="25:25" x14ac:dyDescent="0.2">
      <c r="Y87" s="11"/>
    </row>
    <row r="88" spans="25:25" x14ac:dyDescent="0.2">
      <c r="Y88" s="11"/>
    </row>
    <row r="89" spans="25:25" x14ac:dyDescent="0.2">
      <c r="Y89" s="11"/>
    </row>
    <row r="90" spans="25:25" x14ac:dyDescent="0.2">
      <c r="Y90" s="11"/>
    </row>
    <row r="91" spans="25:25" x14ac:dyDescent="0.2">
      <c r="Y91" s="11"/>
    </row>
    <row r="92" spans="25:25" x14ac:dyDescent="0.2">
      <c r="Y92" s="11"/>
    </row>
    <row r="93" spans="25:25" x14ac:dyDescent="0.2">
      <c r="Y93" s="11"/>
    </row>
    <row r="94" spans="25:25" x14ac:dyDescent="0.2">
      <c r="Y94" s="11"/>
    </row>
    <row r="95" spans="25:25" x14ac:dyDescent="0.2">
      <c r="Y95" s="11"/>
    </row>
    <row r="96" spans="25:25" x14ac:dyDescent="0.2">
      <c r="Y96" s="11"/>
    </row>
    <row r="97" spans="25:25" x14ac:dyDescent="0.2">
      <c r="Y97" s="11"/>
    </row>
    <row r="98" spans="25:25" x14ac:dyDescent="0.2">
      <c r="Y98" s="11"/>
    </row>
    <row r="99" spans="25:25" x14ac:dyDescent="0.2">
      <c r="Y99" s="11"/>
    </row>
    <row r="100" spans="25:25" x14ac:dyDescent="0.2">
      <c r="Y100" s="11"/>
    </row>
    <row r="101" spans="25:25" x14ac:dyDescent="0.2">
      <c r="Y101" s="11"/>
    </row>
    <row r="102" spans="25:25" x14ac:dyDescent="0.2">
      <c r="Y102" s="11"/>
    </row>
    <row r="103" spans="25:25" x14ac:dyDescent="0.2">
      <c r="Y103" s="11"/>
    </row>
    <row r="104" spans="25:25" x14ac:dyDescent="0.2">
      <c r="Y104" s="11"/>
    </row>
    <row r="105" spans="25:25" x14ac:dyDescent="0.2">
      <c r="Y105" s="11"/>
    </row>
    <row r="106" spans="25:25" x14ac:dyDescent="0.2">
      <c r="Y106" s="11"/>
    </row>
    <row r="107" spans="25:25" x14ac:dyDescent="0.2">
      <c r="Y107" s="11"/>
    </row>
    <row r="108" spans="25:25" x14ac:dyDescent="0.2">
      <c r="Y108" s="11"/>
    </row>
    <row r="109" spans="25:25" x14ac:dyDescent="0.2">
      <c r="Y109" s="11"/>
    </row>
    <row r="110" spans="25:25" x14ac:dyDescent="0.2">
      <c r="Y110" s="11"/>
    </row>
    <row r="111" spans="25:25" x14ac:dyDescent="0.2">
      <c r="Y111" s="11"/>
    </row>
    <row r="112" spans="25:25" x14ac:dyDescent="0.2">
      <c r="Y112" s="11"/>
    </row>
    <row r="113" spans="25:25" x14ac:dyDescent="0.2">
      <c r="Y113" s="11"/>
    </row>
    <row r="114" spans="25:25" x14ac:dyDescent="0.2">
      <c r="Y114" s="11"/>
    </row>
    <row r="115" spans="25:25" x14ac:dyDescent="0.2">
      <c r="Y115" s="11"/>
    </row>
    <row r="116" spans="25:25" x14ac:dyDescent="0.2">
      <c r="Y116" s="11"/>
    </row>
    <row r="117" spans="25:25" x14ac:dyDescent="0.2">
      <c r="Y117" s="11"/>
    </row>
  </sheetData>
  <autoFilter ref="A1:AD15" xr:uid="{00000000-0001-0000-0100-000000000000}">
    <sortState xmlns:xlrd2="http://schemas.microsoft.com/office/spreadsheetml/2017/richdata2" ref="A2:AD15">
      <sortCondition ref="B1:B15"/>
    </sortState>
  </autoFilter>
  <conditionalFormatting sqref="F1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:F104857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1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:F1048576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ellIs" dxfId="14" priority="9" operator="equal">
      <formula>15</formula>
    </cfRule>
  </conditionalFormatting>
  <conditionalFormatting sqref="N1:N1048576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1:W1048576">
    <cfRule type="cellIs" dxfId="13" priority="4" operator="between">
      <formula>49.9</formula>
      <formula>70</formula>
    </cfRule>
  </conditionalFormatting>
  <conditionalFormatting sqref="Y1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7:Y1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Y118:Y1048576 Y1:Y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" right="0.5" top="0.6" bottom="0.6" header="0.5" footer="0.35"/>
  <pageSetup paperSize="3" scale="86" fitToHeight="0" orientation="landscape" r:id="rId1"/>
  <headerFooter>
    <oddHeader>&amp;LAppendix A – Scoring Scenarios &amp;CAll proposed changes&amp;RScenario 1</oddHeader>
    <oddFooter>&amp;L&amp;"Arial,Bold"&amp;8Date: 3/27/2026&amp;C&amp;"Arial,Bold"&amp;8School Construction Grant Fund&amp;R&amp;"Arial,Bold"&amp;8Page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35</vt:i4>
      </vt:variant>
    </vt:vector>
  </HeadingPairs>
  <TitlesOfParts>
    <vt:vector size="58" baseType="lpstr">
      <vt:lpstr>Construction List</vt:lpstr>
      <vt:lpstr>Construction List Points</vt:lpstr>
      <vt:lpstr>SC - 3b.</vt:lpstr>
      <vt:lpstr>SC - 4a</vt:lpstr>
      <vt:lpstr>SC - 6f.</vt:lpstr>
      <vt:lpstr>SC -  7a.</vt:lpstr>
      <vt:lpstr>SC - 6f. &amp; 7a.</vt:lpstr>
      <vt:lpstr>SC - 8e.</vt:lpstr>
      <vt:lpstr>SC - All (1)</vt:lpstr>
      <vt:lpstr>SC - All (2)</vt:lpstr>
      <vt:lpstr>SC - All (3)</vt:lpstr>
      <vt:lpstr>Maintenance List</vt:lpstr>
      <vt:lpstr>Maintennace List Points</vt:lpstr>
      <vt:lpstr>MM - 3b</vt:lpstr>
      <vt:lpstr>MM - 4a</vt:lpstr>
      <vt:lpstr>MM - 6f</vt:lpstr>
      <vt:lpstr>MM - 7a</vt:lpstr>
      <vt:lpstr>MM - 6f. &amp;7a.</vt:lpstr>
      <vt:lpstr>MM - 8e</vt:lpstr>
      <vt:lpstr>MM - All(1)</vt:lpstr>
      <vt:lpstr>MM - All(2)</vt:lpstr>
      <vt:lpstr>MM - All(3)</vt:lpstr>
      <vt:lpstr>Points by District</vt:lpstr>
      <vt:lpstr>'Construction List'!Print_Area</vt:lpstr>
      <vt:lpstr>'Construction List Points'!Print_Area</vt:lpstr>
      <vt:lpstr>'Maintenance List'!Print_Area</vt:lpstr>
      <vt:lpstr>'MM - 3b'!Print_Area</vt:lpstr>
      <vt:lpstr>'Points by District'!Print_Area</vt:lpstr>
      <vt:lpstr>'SC -  7a.'!Print_Area</vt:lpstr>
      <vt:lpstr>'SC - 3b.'!Print_Area</vt:lpstr>
      <vt:lpstr>'SC - 4a'!Print_Area</vt:lpstr>
      <vt:lpstr>'SC - 6f.'!Print_Area</vt:lpstr>
      <vt:lpstr>'SC - 6f. &amp; 7a.'!Print_Area</vt:lpstr>
      <vt:lpstr>'SC - 8e.'!Print_Area</vt:lpstr>
      <vt:lpstr>'SC - All (1)'!Print_Area</vt:lpstr>
      <vt:lpstr>'SC - All (2)'!Print_Area</vt:lpstr>
      <vt:lpstr>'SC - All (3)'!Print_Area</vt:lpstr>
      <vt:lpstr>'Construction List Points'!Print_Titles</vt:lpstr>
      <vt:lpstr>'Maintenance List'!Print_Titles</vt:lpstr>
      <vt:lpstr>'MM - 3b'!Print_Titles</vt:lpstr>
      <vt:lpstr>'MM - 4a'!Print_Titles</vt:lpstr>
      <vt:lpstr>'MM - 6f'!Print_Titles</vt:lpstr>
      <vt:lpstr>'MM - 6f. &amp;7a.'!Print_Titles</vt:lpstr>
      <vt:lpstr>'MM - 7a'!Print_Titles</vt:lpstr>
      <vt:lpstr>'MM - 8e'!Print_Titles</vt:lpstr>
      <vt:lpstr>'MM - All(1)'!Print_Titles</vt:lpstr>
      <vt:lpstr>'MM - All(2)'!Print_Titles</vt:lpstr>
      <vt:lpstr>'MM - All(3)'!Print_Titles</vt:lpstr>
      <vt:lpstr>'Points by District'!Print_Titles</vt:lpstr>
      <vt:lpstr>'SC -  7a.'!Print_Titles</vt:lpstr>
      <vt:lpstr>'SC - 3b.'!Print_Titles</vt:lpstr>
      <vt:lpstr>'SC - 4a'!Print_Titles</vt:lpstr>
      <vt:lpstr>'SC - 6f.'!Print_Titles</vt:lpstr>
      <vt:lpstr>'SC - 6f. &amp; 7a.'!Print_Titles</vt:lpstr>
      <vt:lpstr>'SC - 8e.'!Print_Titles</vt:lpstr>
      <vt:lpstr>'SC - All (1)'!Print_Titles</vt:lpstr>
      <vt:lpstr>'SC - All (2)'!Print_Titles</vt:lpstr>
      <vt:lpstr>'SC - All (3)'!Print_Titles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Initial FY2026 DEED Capital Improvement Project Rankings</dc:title>
  <dc:creator>AK Dept of Education</dc:creator>
  <cp:lastModifiedBy>Butikofer, Michael D (EED)</cp:lastModifiedBy>
  <cp:lastPrinted>2026-03-28T00:44:41Z</cp:lastPrinted>
  <dcterms:created xsi:type="dcterms:W3CDTF">2018-11-01T22:46:51Z</dcterms:created>
  <dcterms:modified xsi:type="dcterms:W3CDTF">2026-03-31T22:10:30Z</dcterms:modified>
</cp:coreProperties>
</file>